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camarumtrade\Synology.Adam.Noemi.Team\2026\Sport fond\FK Klub\2. Výzva na predkladanie ponúk vrátane všetkých príloh\"/>
    </mc:Choice>
  </mc:AlternateContent>
  <xr:revisionPtr revIDLastSave="0" documentId="13_ncr:1_{713BB9ED-7A74-4F54-A3E1-457730C0B1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ácia stavby" sheetId="1" r:id="rId1"/>
    <sheet name="SO 100 - Ihrisko pre malý..." sheetId="2" r:id="rId2"/>
    <sheet name="SO 110 - Osvetlenie ihris..." sheetId="3" r:id="rId3"/>
    <sheet name="SO 120 - Zavlažovanie ihr..." sheetId="4" r:id="rId4"/>
    <sheet name="SO 500 - Spevnené plochy" sheetId="5" r:id="rId5"/>
  </sheets>
  <definedNames>
    <definedName name="_xlnm._FilterDatabase" localSheetId="1" hidden="1">'SO 100 - Ihrisko pre malý...'!$C$123:$K$146</definedName>
    <definedName name="_xlnm._FilterDatabase" localSheetId="2" hidden="1">'SO 110 - Osvetlenie ihris...'!$C$115:$K$137</definedName>
    <definedName name="_xlnm._FilterDatabase" localSheetId="3" hidden="1">'SO 120 - Zavlažovanie ihr...'!$C$117:$K$137</definedName>
    <definedName name="_xlnm._FilterDatabase" localSheetId="4" hidden="1">'SO 500 - Spevnené plochy'!$C$120:$K$149</definedName>
    <definedName name="_xlnm.Print_Titles" localSheetId="0">'Rekapitulácia stavby'!$92:$92</definedName>
    <definedName name="_xlnm.Print_Titles" localSheetId="1">'SO 100 - Ihrisko pre malý...'!$123:$123</definedName>
    <definedName name="_xlnm.Print_Titles" localSheetId="2">'SO 110 - Osvetlenie ihris...'!$115:$115</definedName>
    <definedName name="_xlnm.Print_Titles" localSheetId="3">'SO 120 - Zavlažovanie ihr...'!$117:$117</definedName>
    <definedName name="_xlnm.Print_Titles" localSheetId="4">'SO 500 - Spevnené plochy'!$120:$120</definedName>
    <definedName name="_xlnm.Print_Area" localSheetId="0">'Rekapitulácia stavby'!$D$4:$AO$76,'Rekapitulácia stavby'!$C$82:$AQ$99</definedName>
    <definedName name="_xlnm.Print_Area" localSheetId="1">'SO 100 - Ihrisko pre malý...'!$C$4:$J$76,'SO 100 - Ihrisko pre malý...'!$C$82:$J$105,'SO 100 - Ihrisko pre malý...'!$C$111:$J$146</definedName>
    <definedName name="_xlnm.Print_Area" localSheetId="2">'SO 110 - Osvetlenie ihris...'!$C$4:$J$76,'SO 110 - Osvetlenie ihris...'!$C$82:$J$97,'SO 110 - Osvetlenie ihris...'!$C$103:$J$137</definedName>
    <definedName name="_xlnm.Print_Area" localSheetId="3">'SO 120 - Zavlažovanie ihr...'!$C$4:$J$76,'SO 120 - Zavlažovanie ihr...'!$C$82:$J$99,'SO 120 - Zavlažovanie ihr...'!$C$105:$J$137</definedName>
    <definedName name="_xlnm.Print_Area" localSheetId="4">'SO 500 - Spevnené plochy'!$C$4:$J$76,'SO 500 - Spevnené plochy'!$C$82:$J$102,'SO 500 - Spevnené plochy'!$C$108:$J$149</definedName>
  </definedNames>
  <calcPr calcId="191029"/>
</workbook>
</file>

<file path=xl/calcChain.xml><?xml version="1.0" encoding="utf-8"?>
<calcChain xmlns="http://schemas.openxmlformats.org/spreadsheetml/2006/main">
  <c r="J37" i="5" l="1"/>
  <c r="J36" i="5"/>
  <c r="AY98" i="1" s="1"/>
  <c r="J35" i="5"/>
  <c r="AX98" i="1"/>
  <c r="BI149" i="5"/>
  <c r="BH149" i="5"/>
  <c r="BG149" i="5"/>
  <c r="BE149" i="5"/>
  <c r="T149" i="5"/>
  <c r="T148" i="5" s="1"/>
  <c r="R149" i="5"/>
  <c r="R148" i="5"/>
  <c r="P149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F117" i="5"/>
  <c r="F115" i="5"/>
  <c r="E113" i="5"/>
  <c r="F91" i="5"/>
  <c r="F89" i="5"/>
  <c r="E87" i="5"/>
  <c r="J24" i="5"/>
  <c r="E24" i="5"/>
  <c r="J118" i="5"/>
  <c r="J23" i="5"/>
  <c r="J21" i="5"/>
  <c r="E21" i="5"/>
  <c r="J117" i="5"/>
  <c r="J20" i="5"/>
  <c r="J18" i="5"/>
  <c r="E18" i="5"/>
  <c r="F118" i="5" s="1"/>
  <c r="J17" i="5"/>
  <c r="J12" i="5"/>
  <c r="J115" i="5"/>
  <c r="E7" i="5"/>
  <c r="E85" i="5"/>
  <c r="J37" i="4"/>
  <c r="J36" i="4"/>
  <c r="AY97" i="1"/>
  <c r="J35" i="4"/>
  <c r="AX97" i="1" s="1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BI122" i="4"/>
  <c r="BH122" i="4"/>
  <c r="BG122" i="4"/>
  <c r="BE122" i="4"/>
  <c r="T122" i="4"/>
  <c r="R122" i="4"/>
  <c r="P122" i="4"/>
  <c r="BI121" i="4"/>
  <c r="BH121" i="4"/>
  <c r="BG121" i="4"/>
  <c r="BE121" i="4"/>
  <c r="T121" i="4"/>
  <c r="R121" i="4"/>
  <c r="P121" i="4"/>
  <c r="BI120" i="4"/>
  <c r="BH120" i="4"/>
  <c r="BG120" i="4"/>
  <c r="BE120" i="4"/>
  <c r="T120" i="4"/>
  <c r="R120" i="4"/>
  <c r="P120" i="4"/>
  <c r="F114" i="4"/>
  <c r="F112" i="4"/>
  <c r="E110" i="4"/>
  <c r="F91" i="4"/>
  <c r="F89" i="4"/>
  <c r="E87" i="4"/>
  <c r="J24" i="4"/>
  <c r="E24" i="4"/>
  <c r="J92" i="4" s="1"/>
  <c r="J23" i="4"/>
  <c r="J21" i="4"/>
  <c r="E21" i="4"/>
  <c r="J114" i="4"/>
  <c r="J20" i="4"/>
  <c r="J18" i="4"/>
  <c r="E18" i="4"/>
  <c r="F92" i="4"/>
  <c r="J17" i="4"/>
  <c r="J12" i="4"/>
  <c r="J112" i="4"/>
  <c r="E7" i="4"/>
  <c r="E108" i="4" s="1"/>
  <c r="J37" i="3"/>
  <c r="J36" i="3"/>
  <c r="AY96" i="1"/>
  <c r="J35" i="3"/>
  <c r="AX96" i="1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BI121" i="3"/>
  <c r="BH121" i="3"/>
  <c r="BG121" i="3"/>
  <c r="BE121" i="3"/>
  <c r="T121" i="3"/>
  <c r="R121" i="3"/>
  <c r="P121" i="3"/>
  <c r="BI120" i="3"/>
  <c r="BH120" i="3"/>
  <c r="BG120" i="3"/>
  <c r="BE120" i="3"/>
  <c r="T120" i="3"/>
  <c r="R120" i="3"/>
  <c r="P120" i="3"/>
  <c r="BI119" i="3"/>
  <c r="BH119" i="3"/>
  <c r="BG119" i="3"/>
  <c r="BE119" i="3"/>
  <c r="T119" i="3"/>
  <c r="R119" i="3"/>
  <c r="P119" i="3"/>
  <c r="BI118" i="3"/>
  <c r="BH118" i="3"/>
  <c r="BG118" i="3"/>
  <c r="BE118" i="3"/>
  <c r="T118" i="3"/>
  <c r="R118" i="3"/>
  <c r="P118" i="3"/>
  <c r="BI117" i="3"/>
  <c r="BH117" i="3"/>
  <c r="BG117" i="3"/>
  <c r="BE117" i="3"/>
  <c r="T117" i="3"/>
  <c r="R117" i="3"/>
  <c r="P117" i="3"/>
  <c r="F112" i="3"/>
  <c r="F110" i="3"/>
  <c r="E108" i="3"/>
  <c r="F91" i="3"/>
  <c r="F89" i="3"/>
  <c r="E87" i="3"/>
  <c r="J24" i="3"/>
  <c r="E24" i="3"/>
  <c r="J113" i="3"/>
  <c r="J23" i="3"/>
  <c r="J21" i="3"/>
  <c r="E21" i="3"/>
  <c r="J112" i="3"/>
  <c r="J20" i="3"/>
  <c r="J18" i="3"/>
  <c r="E18" i="3"/>
  <c r="F113" i="3" s="1"/>
  <c r="J17" i="3"/>
  <c r="J12" i="3"/>
  <c r="J110" i="3" s="1"/>
  <c r="E7" i="3"/>
  <c r="E106" i="3"/>
  <c r="J37" i="2"/>
  <c r="J36" i="2"/>
  <c r="AY95" i="1"/>
  <c r="J35" i="2"/>
  <c r="AX95" i="1"/>
  <c r="BI146" i="2"/>
  <c r="BH146" i="2"/>
  <c r="BG146" i="2"/>
  <c r="BE146" i="2"/>
  <c r="T146" i="2"/>
  <c r="T145" i="2" s="1"/>
  <c r="T144" i="2" s="1"/>
  <c r="R146" i="2"/>
  <c r="R145" i="2"/>
  <c r="R144" i="2"/>
  <c r="P146" i="2"/>
  <c r="P145" i="2" s="1"/>
  <c r="P144" i="2" s="1"/>
  <c r="BI143" i="2"/>
  <c r="BH143" i="2"/>
  <c r="BG143" i="2"/>
  <c r="BE143" i="2"/>
  <c r="T143" i="2"/>
  <c r="T142" i="2"/>
  <c r="R143" i="2"/>
  <c r="R142" i="2"/>
  <c r="P143" i="2"/>
  <c r="P142" i="2" s="1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F120" i="2"/>
  <c r="F118" i="2"/>
  <c r="E116" i="2"/>
  <c r="F91" i="2"/>
  <c r="F89" i="2"/>
  <c r="E87" i="2"/>
  <c r="J24" i="2"/>
  <c r="E24" i="2"/>
  <c r="J121" i="2"/>
  <c r="J23" i="2"/>
  <c r="J21" i="2"/>
  <c r="E21" i="2"/>
  <c r="J91" i="2"/>
  <c r="J20" i="2"/>
  <c r="J18" i="2"/>
  <c r="E18" i="2"/>
  <c r="F121" i="2" s="1"/>
  <c r="J17" i="2"/>
  <c r="J12" i="2"/>
  <c r="J118" i="2" s="1"/>
  <c r="E7" i="2"/>
  <c r="E114" i="2" s="1"/>
  <c r="L90" i="1"/>
  <c r="AM90" i="1"/>
  <c r="AM89" i="1"/>
  <c r="L89" i="1"/>
  <c r="AM87" i="1"/>
  <c r="L87" i="1"/>
  <c r="L85" i="1"/>
  <c r="L84" i="1"/>
  <c r="J131" i="2"/>
  <c r="BK146" i="2"/>
  <c r="J143" i="2"/>
  <c r="BK143" i="2"/>
  <c r="BK137" i="2"/>
  <c r="J125" i="3"/>
  <c r="BK126" i="3"/>
  <c r="J131" i="3"/>
  <c r="BK118" i="3"/>
  <c r="BK123" i="3"/>
  <c r="J137" i="3"/>
  <c r="BK128" i="3"/>
  <c r="BK124" i="4"/>
  <c r="BK121" i="4"/>
  <c r="BK136" i="4"/>
  <c r="J136" i="4"/>
  <c r="BK120" i="4"/>
  <c r="BK131" i="5"/>
  <c r="BK143" i="5"/>
  <c r="BK136" i="5"/>
  <c r="BK128" i="5"/>
  <c r="J126" i="5"/>
  <c r="BK147" i="5"/>
  <c r="J132" i="5"/>
  <c r="BK136" i="2"/>
  <c r="BK131" i="2"/>
  <c r="J136" i="2"/>
  <c r="J146" i="2"/>
  <c r="BK127" i="2"/>
  <c r="BK133" i="3"/>
  <c r="J134" i="3"/>
  <c r="BK132" i="3"/>
  <c r="J117" i="3"/>
  <c r="J120" i="3"/>
  <c r="BK122" i="3"/>
  <c r="BK125" i="3"/>
  <c r="J125" i="4"/>
  <c r="J124" i="4"/>
  <c r="BK135" i="4"/>
  <c r="J135" i="4"/>
  <c r="J129" i="4"/>
  <c r="J144" i="5"/>
  <c r="BK132" i="5"/>
  <c r="BK124" i="5"/>
  <c r="J136" i="5"/>
  <c r="BK130" i="5"/>
  <c r="J132" i="3"/>
  <c r="J126" i="4"/>
  <c r="BK134" i="4"/>
  <c r="J134" i="4"/>
  <c r="J128" i="4"/>
  <c r="J141" i="5"/>
  <c r="J147" i="5"/>
  <c r="J143" i="5"/>
  <c r="BK149" i="5"/>
  <c r="BK129" i="5"/>
  <c r="J134" i="2"/>
  <c r="AS94" i="1"/>
  <c r="BK139" i="2"/>
  <c r="BK140" i="2"/>
  <c r="BK129" i="3"/>
  <c r="J122" i="3"/>
  <c r="BK130" i="3"/>
  <c r="J135" i="3"/>
  <c r="BK137" i="3"/>
  <c r="BK119" i="3"/>
  <c r="J133" i="3"/>
  <c r="J120" i="4"/>
  <c r="J133" i="4"/>
  <c r="J132" i="4"/>
  <c r="BK129" i="4"/>
  <c r="J123" i="4"/>
  <c r="BK126" i="4"/>
  <c r="J146" i="5"/>
  <c r="J138" i="5"/>
  <c r="J142" i="5"/>
  <c r="J137" i="5"/>
  <c r="BK139" i="5"/>
  <c r="J145" i="5"/>
  <c r="BK138" i="5"/>
  <c r="BK134" i="5"/>
  <c r="BK141" i="2"/>
  <c r="J133" i="2"/>
  <c r="J140" i="2"/>
  <c r="BK130" i="2"/>
  <c r="J141" i="2"/>
  <c r="BK131" i="3"/>
  <c r="BK120" i="3"/>
  <c r="J128" i="3"/>
  <c r="J136" i="3"/>
  <c r="BK117" i="3"/>
  <c r="BK121" i="3"/>
  <c r="J126" i="3"/>
  <c r="BK131" i="4"/>
  <c r="BK132" i="4"/>
  <c r="BK125" i="4"/>
  <c r="BK127" i="4"/>
  <c r="J139" i="5"/>
  <c r="J149" i="5"/>
  <c r="BK142" i="5"/>
  <c r="J131" i="5"/>
  <c r="J128" i="5"/>
  <c r="J124" i="5"/>
  <c r="BK137" i="5"/>
  <c r="BK133" i="2"/>
  <c r="J127" i="2"/>
  <c r="BK129" i="2"/>
  <c r="BK134" i="2"/>
  <c r="BK128" i="2"/>
  <c r="BK136" i="3"/>
  <c r="J118" i="3"/>
  <c r="BK124" i="3"/>
  <c r="J121" i="3"/>
  <c r="BK134" i="3"/>
  <c r="BK135" i="3"/>
  <c r="J123" i="3"/>
  <c r="BK123" i="4"/>
  <c r="BK122" i="4"/>
  <c r="BK137" i="4"/>
  <c r="J121" i="4"/>
  <c r="J122" i="4"/>
  <c r="BK125" i="5"/>
  <c r="BK133" i="5"/>
  <c r="J133" i="5"/>
  <c r="J134" i="5"/>
  <c r="J127" i="5"/>
  <c r="BK141" i="5"/>
  <c r="J139" i="2"/>
  <c r="J128" i="2"/>
  <c r="J129" i="2"/>
  <c r="J137" i="2"/>
  <c r="J130" i="2"/>
  <c r="J124" i="3"/>
  <c r="J119" i="3"/>
  <c r="BK127" i="3"/>
  <c r="J129" i="3"/>
  <c r="J130" i="3"/>
  <c r="J127" i="3"/>
  <c r="J137" i="4"/>
  <c r="J131" i="4"/>
  <c r="J127" i="4"/>
  <c r="BK128" i="4"/>
  <c r="BK133" i="4"/>
  <c r="BK127" i="5"/>
  <c r="BK145" i="5"/>
  <c r="J130" i="5"/>
  <c r="J129" i="5"/>
  <c r="BK144" i="5"/>
  <c r="BK146" i="5"/>
  <c r="BK126" i="5"/>
  <c r="J125" i="5"/>
  <c r="P126" i="2" l="1"/>
  <c r="BK135" i="2"/>
  <c r="J135" i="2"/>
  <c r="J100" i="2"/>
  <c r="T135" i="2"/>
  <c r="T116" i="3"/>
  <c r="R119" i="4"/>
  <c r="T126" i="2"/>
  <c r="BK138" i="2"/>
  <c r="J138" i="2"/>
  <c r="J101" i="2"/>
  <c r="R116" i="3"/>
  <c r="BK130" i="4"/>
  <c r="BK118" i="4" s="1"/>
  <c r="J118" i="4" s="1"/>
  <c r="BK132" i="2"/>
  <c r="J132" i="2" s="1"/>
  <c r="J99" i="2" s="1"/>
  <c r="R135" i="2"/>
  <c r="BK116" i="3"/>
  <c r="J116" i="3" s="1"/>
  <c r="R130" i="4"/>
  <c r="T132" i="2"/>
  <c r="R138" i="2"/>
  <c r="P119" i="4"/>
  <c r="P118" i="4"/>
  <c r="AU97" i="1"/>
  <c r="T123" i="5"/>
  <c r="BK140" i="5"/>
  <c r="J140" i="5"/>
  <c r="J100" i="5"/>
  <c r="P123" i="5"/>
  <c r="P135" i="5"/>
  <c r="R140" i="5"/>
  <c r="R126" i="2"/>
  <c r="T138" i="2"/>
  <c r="P130" i="4"/>
  <c r="T135" i="5"/>
  <c r="BK126" i="2"/>
  <c r="J126" i="2"/>
  <c r="J98" i="2"/>
  <c r="R132" i="2"/>
  <c r="P135" i="2"/>
  <c r="P116" i="3"/>
  <c r="AU96" i="1" s="1"/>
  <c r="T119" i="4"/>
  <c r="R123" i="5"/>
  <c r="R122" i="5" s="1"/>
  <c r="R121" i="5" s="1"/>
  <c r="R135" i="5"/>
  <c r="P140" i="5"/>
  <c r="P132" i="2"/>
  <c r="P138" i="2"/>
  <c r="BK119" i="4"/>
  <c r="T130" i="4"/>
  <c r="BK123" i="5"/>
  <c r="J123" i="5"/>
  <c r="J98" i="5" s="1"/>
  <c r="BK135" i="5"/>
  <c r="J135" i="5"/>
  <c r="J99" i="5" s="1"/>
  <c r="T140" i="5"/>
  <c r="BK145" i="2"/>
  <c r="J145" i="2"/>
  <c r="J104" i="2" s="1"/>
  <c r="BK142" i="2"/>
  <c r="J142" i="2" s="1"/>
  <c r="J102" i="2" s="1"/>
  <c r="BK148" i="5"/>
  <c r="J148" i="5"/>
  <c r="J101" i="5"/>
  <c r="J119" i="4"/>
  <c r="J97" i="4"/>
  <c r="BF145" i="5"/>
  <c r="J92" i="5"/>
  <c r="BF127" i="5"/>
  <c r="BF133" i="5"/>
  <c r="BF143" i="5"/>
  <c r="BF128" i="5"/>
  <c r="BF131" i="5"/>
  <c r="BF134" i="5"/>
  <c r="BF137" i="5"/>
  <c r="BF138" i="5"/>
  <c r="BF142" i="5"/>
  <c r="J91" i="5"/>
  <c r="BF132" i="5"/>
  <c r="BF149" i="5"/>
  <c r="E111" i="5"/>
  <c r="BF124" i="5"/>
  <c r="BF126" i="5"/>
  <c r="BF136" i="5"/>
  <c r="BF141" i="5"/>
  <c r="BF144" i="5"/>
  <c r="J89" i="5"/>
  <c r="BF125" i="5"/>
  <c r="BF130" i="5"/>
  <c r="BF139" i="5"/>
  <c r="BF146" i="5"/>
  <c r="F92" i="5"/>
  <c r="BF129" i="5"/>
  <c r="BF147" i="5"/>
  <c r="E85" i="4"/>
  <c r="BF125" i="4"/>
  <c r="BF122" i="4"/>
  <c r="BF123" i="4"/>
  <c r="BF129" i="4"/>
  <c r="BF134" i="4"/>
  <c r="BF126" i="4"/>
  <c r="BF132" i="4"/>
  <c r="J89" i="4"/>
  <c r="F115" i="4"/>
  <c r="BF131" i="4"/>
  <c r="BF136" i="4"/>
  <c r="BF137" i="4"/>
  <c r="J91" i="4"/>
  <c r="BF120" i="4"/>
  <c r="BF121" i="4"/>
  <c r="BF124" i="4"/>
  <c r="BF127" i="4"/>
  <c r="BF133" i="4"/>
  <c r="J115" i="4"/>
  <c r="BF135" i="4"/>
  <c r="BF128" i="4"/>
  <c r="E85" i="3"/>
  <c r="J92" i="3"/>
  <c r="BF120" i="3"/>
  <c r="BF121" i="3"/>
  <c r="BF134" i="3"/>
  <c r="BF131" i="3"/>
  <c r="BF133" i="3"/>
  <c r="J91" i="3"/>
  <c r="BF122" i="3"/>
  <c r="BF132" i="3"/>
  <c r="BK144" i="2"/>
  <c r="J144" i="2"/>
  <c r="J103" i="2"/>
  <c r="J89" i="3"/>
  <c r="BF117" i="3"/>
  <c r="BF119" i="3"/>
  <c r="BF128" i="3"/>
  <c r="BF126" i="3"/>
  <c r="BF130" i="3"/>
  <c r="BF137" i="3"/>
  <c r="BF129" i="3"/>
  <c r="BF135" i="3"/>
  <c r="BF136" i="3"/>
  <c r="F92" i="3"/>
  <c r="BF123" i="3"/>
  <c r="BF124" i="3"/>
  <c r="BF118" i="3"/>
  <c r="BF125" i="3"/>
  <c r="BF127" i="3"/>
  <c r="BF143" i="2"/>
  <c r="J89" i="2"/>
  <c r="BF129" i="2"/>
  <c r="BF131" i="2"/>
  <c r="BF146" i="2"/>
  <c r="BF136" i="2"/>
  <c r="F92" i="2"/>
  <c r="J120" i="2"/>
  <c r="BF128" i="2"/>
  <c r="BF134" i="2"/>
  <c r="E85" i="2"/>
  <c r="J92" i="2"/>
  <c r="BF127" i="2"/>
  <c r="BF133" i="2"/>
  <c r="BF137" i="2"/>
  <c r="BF139" i="2"/>
  <c r="BF141" i="2"/>
  <c r="BF130" i="2"/>
  <c r="BF140" i="2"/>
  <c r="F33" i="3"/>
  <c r="AZ96" i="1" s="1"/>
  <c r="F37" i="4"/>
  <c r="BD97" i="1"/>
  <c r="F37" i="5"/>
  <c r="BD98" i="1"/>
  <c r="F36" i="2"/>
  <c r="BC95" i="1"/>
  <c r="F33" i="4"/>
  <c r="AZ97" i="1"/>
  <c r="F36" i="5"/>
  <c r="BC98" i="1" s="1"/>
  <c r="F35" i="2"/>
  <c r="BB95" i="1"/>
  <c r="J33" i="3"/>
  <c r="AV96" i="1" s="1"/>
  <c r="J33" i="5"/>
  <c r="AV98" i="1" s="1"/>
  <c r="F37" i="2"/>
  <c r="BD95" i="1" s="1"/>
  <c r="J33" i="4"/>
  <c r="AV97" i="1"/>
  <c r="J33" i="2"/>
  <c r="AV95" i="1"/>
  <c r="F35" i="3"/>
  <c r="BB96" i="1"/>
  <c r="F35" i="5"/>
  <c r="BB98" i="1"/>
  <c r="F37" i="3"/>
  <c r="BD96" i="1" s="1"/>
  <c r="F35" i="4"/>
  <c r="BB97" i="1"/>
  <c r="F33" i="2"/>
  <c r="AZ95" i="1" s="1"/>
  <c r="F36" i="4"/>
  <c r="BC97" i="1"/>
  <c r="F36" i="3"/>
  <c r="BC96" i="1"/>
  <c r="F33" i="5"/>
  <c r="AZ98" i="1"/>
  <c r="J30" i="4" l="1"/>
  <c r="J96" i="4"/>
  <c r="J30" i="3"/>
  <c r="J96" i="3"/>
  <c r="J130" i="4"/>
  <c r="J98" i="4" s="1"/>
  <c r="BK125" i="2"/>
  <c r="J125" i="2" s="1"/>
  <c r="J97" i="2" s="1"/>
  <c r="T122" i="5"/>
  <c r="T121" i="5"/>
  <c r="R125" i="2"/>
  <c r="R124" i="2"/>
  <c r="T125" i="2"/>
  <c r="T124" i="2"/>
  <c r="T118" i="4"/>
  <c r="P122" i="5"/>
  <c r="P121" i="5"/>
  <c r="AU98" i="1"/>
  <c r="R118" i="4"/>
  <c r="P125" i="2"/>
  <c r="P124" i="2"/>
  <c r="AU95" i="1"/>
  <c r="BK122" i="5"/>
  <c r="BK121" i="5"/>
  <c r="J121" i="5"/>
  <c r="AG97" i="1"/>
  <c r="AG96" i="1"/>
  <c r="BK124" i="2"/>
  <c r="J124" i="2"/>
  <c r="J96" i="2"/>
  <c r="J30" i="5"/>
  <c r="AG98" i="1"/>
  <c r="J34" i="2"/>
  <c r="AW95" i="1"/>
  <c r="AT95" i="1" s="1"/>
  <c r="F34" i="2"/>
  <c r="BA95" i="1" s="1"/>
  <c r="J34" i="4"/>
  <c r="AW97" i="1" s="1"/>
  <c r="AT97" i="1" s="1"/>
  <c r="AN97" i="1" s="1"/>
  <c r="BC94" i="1"/>
  <c r="AY94" i="1"/>
  <c r="AZ94" i="1"/>
  <c r="AV94" i="1" s="1"/>
  <c r="AK29" i="1" s="1"/>
  <c r="J34" i="3"/>
  <c r="AW96" i="1"/>
  <c r="AT96" i="1"/>
  <c r="AN96" i="1"/>
  <c r="F34" i="3"/>
  <c r="BA96" i="1" s="1"/>
  <c r="F34" i="5"/>
  <c r="BA98" i="1"/>
  <c r="F34" i="4"/>
  <c r="BA97" i="1"/>
  <c r="BB94" i="1"/>
  <c r="W31" i="1"/>
  <c r="BD94" i="1"/>
  <c r="W33" i="1"/>
  <c r="J34" i="5"/>
  <c r="AW98" i="1"/>
  <c r="AT98" i="1"/>
  <c r="AN98" i="1"/>
  <c r="J122" i="5" l="1"/>
  <c r="J97" i="5"/>
  <c r="J96" i="5"/>
  <c r="J39" i="5"/>
  <c r="J39" i="4"/>
  <c r="J39" i="3"/>
  <c r="AU94" i="1"/>
  <c r="BA94" i="1"/>
  <c r="AW94" i="1"/>
  <c r="AK30" i="1" s="1"/>
  <c r="J30" i="2"/>
  <c r="AG95" i="1"/>
  <c r="AG94" i="1" s="1"/>
  <c r="AK26" i="1" s="1"/>
  <c r="W29" i="1"/>
  <c r="W32" i="1"/>
  <c r="AX94" i="1"/>
  <c r="J39" i="2" l="1"/>
  <c r="AN95" i="1"/>
  <c r="AK35" i="1"/>
  <c r="W30" i="1"/>
  <c r="AT94" i="1"/>
  <c r="AN94" i="1"/>
</calcChain>
</file>

<file path=xl/sharedStrings.xml><?xml version="1.0" encoding="utf-8"?>
<sst xmlns="http://schemas.openxmlformats.org/spreadsheetml/2006/main" count="1742" uniqueCount="372">
  <si>
    <t>Export Komplet</t>
  </si>
  <si>
    <t/>
  </si>
  <si>
    <t>2.0</t>
  </si>
  <si>
    <t>False</t>
  </si>
  <si>
    <t>{0f3530a7-bdff-4dd0-9b32-3123bbfc7809}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</si>
  <si>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</si>
  <si>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</si>
  <si>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</si>
  <si>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</si>
  <si>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</si>
  <si>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</si>
  <si>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</si>
  <si>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</si>
  <si>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15_kolarovo-1_04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</si>
  <si>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</si>
  <si>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</si>
  <si>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Rozvoj športového areálu v meste Kolárovo</t>
  </si>
  <si>
    <t>JKSO:</t>
  </si>
  <si>
    <t>ČS:</t>
  </si>
  <si>
    <t>Miesto:</t>
  </si>
  <si>
    <t>Kolárovo</t>
  </si>
  <si>
    <t>Dátum:</t>
  </si>
  <si>
    <t>Objednávateľ:</t>
  </si>
  <si>
    <t>IČO:</t>
  </si>
  <si>
    <t>Futbalový klub Kolárovo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</si>
  <si>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</si>
  <si>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</si>
  <si>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</si>
  <si>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</si>
  <si>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</si>
  <si>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</si>
  <si>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</si>
  <si>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</si>
  <si>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</si>
  <si>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</si>
  <si>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</si>
  <si>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</si>
  <si>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</si>
  <si>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</si>
  <si>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</si>
  <si>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</si>
  <si>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</si>
  <si>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</si>
  <si>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</si>
  <si>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</si>
  <si>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</si>
  <si>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</si>
  <si>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</si>
  <si>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</si>
  <si>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</si>
  <si>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</si>
  <si>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</si>
  <si>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</si>
  <si>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</si>
  <si>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</si>
  <si>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</si>
  <si>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</si>
  <si>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</si>
  <si>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</si>
  <si>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</si>
  <si>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</si>
  <si>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</si>
  <si>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</si>
  <si>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</si>
  <si>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</si>
  <si>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</si>
  <si>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</si>
  <si>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</si>
  <si>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</si>
  <si>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</si>
  <si>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</si>
  <si>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</si>
  <si>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</si>
  <si>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</si>
  <si>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</si>
  <si>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</si>
  <si>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</si>
  <si>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</si>
  <si>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100</t>
  </si>
  <si>
    <t>Ihrisko pre malý futbal</t>
  </si>
  <si>
    <t>STA</t>
  </si>
  <si>
    <t>1</t>
  </si>
  <si>
    <t>{bb1a9136-407b-4a6a-8221-e496dcd71272}</t>
  </si>
  <si>
    <t>SO 110</t>
  </si>
  <si>
    <t xml:space="preserve">Osvetlenie ihriska SO 100 </t>
  </si>
  <si>
    <t>{9967d92f-a33a-44ee-8c9b-100d8a85ca97}</t>
  </si>
  <si>
    <t>SO 120</t>
  </si>
  <si>
    <t>Zavlažovanie ihriska SO 100</t>
  </si>
  <si>
    <t>{13b375bc-f902-44cf-86b8-48d496cb39b5}</t>
  </si>
  <si>
    <t>SO 500</t>
  </si>
  <si>
    <t>Spevnené plochy</t>
  </si>
  <si>
    <t>{f1bb82b1-bd96-4a1e-81f2-576b85a565a7}</t>
  </si>
  <si>
    <t>KRYCÍ LIST ROZPOČTU</t>
  </si>
  <si>
    <t>Objekt:</t>
  </si>
  <si>
    <t>SO 100 - Ihrisko pre malý futbal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</si>
  <si>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</si>
  <si>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</si>
  <si>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</si>
  <si>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</si>
  <si>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</si>
  <si>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</si>
  <si>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</si>
  <si>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</si>
  <si>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</si>
  <si>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</si>
  <si>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</si>
  <si>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</si>
  <si>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</si>
  <si>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</si>
  <si>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</si>
  <si>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</si>
  <si>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</si>
  <si>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</si>
  <si>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</si>
  <si>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</si>
  <si>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</si>
  <si>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</si>
  <si>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</si>
  <si>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</si>
  <si>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</si>
  <si>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</si>
  <si>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</si>
  <si>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</si>
  <si>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</si>
  <si>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</si>
  <si>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131_vykopy1.S</t>
  </si>
  <si>
    <t>Hĺbenie jám v hornine tr.3 súdržných</t>
  </si>
  <si>
    <t>m3</t>
  </si>
  <si>
    <t>4</t>
  </si>
  <si>
    <t>2</t>
  </si>
  <si>
    <t>-851241861</t>
  </si>
  <si>
    <t>131201109.S</t>
  </si>
  <si>
    <t>Hĺbenie nezapažených jám a zárezov. Príplatok za lepivosť horniny 3</t>
  </si>
  <si>
    <t>-287483696</t>
  </si>
  <si>
    <t>3</t>
  </si>
  <si>
    <t>162201101.S</t>
  </si>
  <si>
    <t>Vodorovné premiestnenie výkopku z horniny 1-4 do 20m</t>
  </si>
  <si>
    <t>-1607955265</t>
  </si>
  <si>
    <t>162501101.S</t>
  </si>
  <si>
    <t>Vodorovné premiestnenie výkopku po spevnenej ceste z horniny tr.1-4, do 100 m3 na vzdialenosť do 2500 m</t>
  </si>
  <si>
    <t>-611517771</t>
  </si>
  <si>
    <t>5</t>
  </si>
  <si>
    <t>171201201.S</t>
  </si>
  <si>
    <t xml:space="preserve">Uloženie sypaniny na skládky </t>
  </si>
  <si>
    <t>790332485</t>
  </si>
  <si>
    <t>Zakladanie</t>
  </si>
  <si>
    <t>6</t>
  </si>
  <si>
    <t>275321311.S</t>
  </si>
  <si>
    <t>Betón základových pätiek, železový (bez výstuže), tr. C 16/20</t>
  </si>
  <si>
    <t>-313596402</t>
  </si>
  <si>
    <t>7</t>
  </si>
  <si>
    <t>275361821.S</t>
  </si>
  <si>
    <t>Výstuž základových pätiek z ocele B500 (10505)</t>
  </si>
  <si>
    <t>t</t>
  </si>
  <si>
    <t>-624428153</t>
  </si>
  <si>
    <t>Komunikácie</t>
  </si>
  <si>
    <t>8</t>
  </si>
  <si>
    <t>589100005.S</t>
  </si>
  <si>
    <t>Položenie prírodného trávnika na futbalové ihriská, vrátane spodnej a vrchnej koreňovej zóny</t>
  </si>
  <si>
    <t>m2</t>
  </si>
  <si>
    <t>-158363385</t>
  </si>
  <si>
    <t>9</t>
  </si>
  <si>
    <t>M</t>
  </si>
  <si>
    <t>284170004700.S</t>
  </si>
  <si>
    <t>Prírodný trávnik, vrátane spodnej a vrchnej koreňovej zóny</t>
  </si>
  <si>
    <t>-1947799462</t>
  </si>
  <si>
    <t>Ostatné konštrukcie a práce-búranie</t>
  </si>
  <si>
    <t>10</t>
  </si>
  <si>
    <t>917862111.S</t>
  </si>
  <si>
    <t>Osadenie chodník. obrubníka betónového stojatého do lôžka z betónu prosteho tr. C 12/15 s bočnou oporou</t>
  </si>
  <si>
    <t>m</t>
  </si>
  <si>
    <t>-2119480045</t>
  </si>
  <si>
    <t>11</t>
  </si>
  <si>
    <t>592170002900</t>
  </si>
  <si>
    <t>Obrubník parkový, lxšxv 1000x50x200 mm</t>
  </si>
  <si>
    <t>ks</t>
  </si>
  <si>
    <t>709119321</t>
  </si>
  <si>
    <t>12</t>
  </si>
  <si>
    <t>918101111.S</t>
  </si>
  <si>
    <t>Lôžko pod obrubníky, krajníky alebo obruby z dlažobných kociek z betónu prostého tr. C 12/15</t>
  </si>
  <si>
    <t>-673876410</t>
  </si>
  <si>
    <t>99</t>
  </si>
  <si>
    <t>Presun hmôt HSV</t>
  </si>
  <si>
    <t>13</t>
  </si>
  <si>
    <t>998011001.S</t>
  </si>
  <si>
    <t>Presun hmôt pre budovy (801, 803, 812), zvislá konštr. z tehál, tvárnic, z kovu výšky do 6 m</t>
  </si>
  <si>
    <t>-813339532</t>
  </si>
  <si>
    <t>PSV</t>
  </si>
  <si>
    <t>Práce a dodávky PSV</t>
  </si>
  <si>
    <t>767</t>
  </si>
  <si>
    <t>Konštrukcie doplnkové kovové</t>
  </si>
  <si>
    <t>14</t>
  </si>
  <si>
    <t>767161110.S</t>
  </si>
  <si>
    <t>Dodávka a montáž mantinelového systému 54x32m, vrátane oplotenia, stĺpov a doplnkov podľa projektovej dokumentácie</t>
  </si>
  <si>
    <t>16</t>
  </si>
  <si>
    <t>-670894079</t>
  </si>
  <si>
    <t xml:space="preserve">SO 110 - Osvetlenie ihriska SO 100 </t>
  </si>
  <si>
    <t>01</t>
  </si>
  <si>
    <t>CYKY 5Jx2,5</t>
  </si>
  <si>
    <t>256</t>
  </si>
  <si>
    <t>64</t>
  </si>
  <si>
    <t>666660164</t>
  </si>
  <si>
    <t>02</t>
  </si>
  <si>
    <t>CYKY 5Jx4</t>
  </si>
  <si>
    <t>-1975312650</t>
  </si>
  <si>
    <t>03</t>
  </si>
  <si>
    <t>Guľatina FeZn ø10 /m</t>
  </si>
  <si>
    <t>1171719611</t>
  </si>
  <si>
    <t>04</t>
  </si>
  <si>
    <t>Svorka na stožiar SP1</t>
  </si>
  <si>
    <t>-954822116</t>
  </si>
  <si>
    <t>05</t>
  </si>
  <si>
    <t>LED svietidlo LED260-4S/740 OFA 52</t>
  </si>
  <si>
    <t>1406287318</t>
  </si>
  <si>
    <t>06</t>
  </si>
  <si>
    <t>STK76/60/3P1K14 Stožiar kužeľ. Prír.zinkovaný, rozmer dvierok 85x400</t>
  </si>
  <si>
    <t>-1926161964</t>
  </si>
  <si>
    <t>07</t>
  </si>
  <si>
    <t>Konzola</t>
  </si>
  <si>
    <t>196509942</t>
  </si>
  <si>
    <t>08</t>
  </si>
  <si>
    <t>ZR2-12-S Základový rošt synt.náter</t>
  </si>
  <si>
    <t>996772551</t>
  </si>
  <si>
    <t>09</t>
  </si>
  <si>
    <t xml:space="preserve">Svorkovnica IP65 </t>
  </si>
  <si>
    <t>-513750675</t>
  </si>
  <si>
    <t>UPRM chránička 25</t>
  </si>
  <si>
    <t>-1951399130</t>
  </si>
  <si>
    <t>Rozvádzač R-P100</t>
  </si>
  <si>
    <t>954087866</t>
  </si>
  <si>
    <t>15</t>
  </si>
  <si>
    <t>Podružný materiál montážny</t>
  </si>
  <si>
    <t>-1931367424</t>
  </si>
  <si>
    <t>Montáž svietidla</t>
  </si>
  <si>
    <t>-40490722</t>
  </si>
  <si>
    <t>17</t>
  </si>
  <si>
    <t>Montáž stĺpa</t>
  </si>
  <si>
    <t>-980333331</t>
  </si>
  <si>
    <t>18</t>
  </si>
  <si>
    <t>Hĺbenie káblovej ryhy 35 cm širokej a 80 cm hlbokej, v zemine triedy 4 /m</t>
  </si>
  <si>
    <t>1732166419</t>
  </si>
  <si>
    <t>19</t>
  </si>
  <si>
    <t>Zriadenie káblového lôžka z preosiatej zeminy v ryhe šírky do 65 cm, hrúbky vrstvy 5 cm.</t>
  </si>
  <si>
    <t>1613241995</t>
  </si>
  <si>
    <t>20</t>
  </si>
  <si>
    <t xml:space="preserve">Rozvinutie a uloženie výstražnej fólie z PVC do ryhy, šírka 33 cm   </t>
  </si>
  <si>
    <t>-1702813456</t>
  </si>
  <si>
    <t>21</t>
  </si>
  <si>
    <t xml:space="preserve">Fólia červená v m   </t>
  </si>
  <si>
    <t>1479848937</t>
  </si>
  <si>
    <t>22</t>
  </si>
  <si>
    <t xml:space="preserve">Ručný zásyp nezap. káblovej ryhy bez zhutn. zeminy, 35 cm širokej, 80 cm hlbokej v zemine tr. 4   </t>
  </si>
  <si>
    <t>-465238046</t>
  </si>
  <si>
    <t xml:space="preserve">Proviz. úprava terénu v zemine tr. 4, aby nerovnosti terénu neboli väčšie ako 2 cm od vodor.hladiny   </t>
  </si>
  <si>
    <t>526510648</t>
  </si>
  <si>
    <t>24</t>
  </si>
  <si>
    <t>Elektroinštalačné práce /hod.</t>
  </si>
  <si>
    <t>hod</t>
  </si>
  <si>
    <t>1752348542</t>
  </si>
  <si>
    <t>SO 120 - Zavlažovanie ihriska SO 100</t>
  </si>
  <si>
    <t xml:space="preserve">D1 - </t>
  </si>
  <si>
    <t>D1</t>
  </si>
  <si>
    <t>Pol1</t>
  </si>
  <si>
    <t>Vodovodné potrubie HDPE 50x3,0</t>
  </si>
  <si>
    <t>bm</t>
  </si>
  <si>
    <t>Pol2</t>
  </si>
  <si>
    <t>Vodovodné potrubie HDPE 40x2,4</t>
  </si>
  <si>
    <t>Pol3</t>
  </si>
  <si>
    <t>Postrekovač s dosahom 22m</t>
  </si>
  <si>
    <t>Pol4</t>
  </si>
  <si>
    <t>Šachta pre ventily</t>
  </si>
  <si>
    <t>Pol5</t>
  </si>
  <si>
    <t>Elektroventil</t>
  </si>
  <si>
    <t>Pol6</t>
  </si>
  <si>
    <t>Modulárna ovládacia jednotka</t>
  </si>
  <si>
    <t>Pol7</t>
  </si>
  <si>
    <t>Snímač dažďa</t>
  </si>
  <si>
    <t>Pol8</t>
  </si>
  <si>
    <t>Kabeláž</t>
  </si>
  <si>
    <t>Pol9</t>
  </si>
  <si>
    <t>Výkopové práce, skladovanie zemy na vlastnom pozemku</t>
  </si>
  <si>
    <t>Pol10</t>
  </si>
  <si>
    <t>Štrkové lôžko, obsyp štrkopiesok</t>
  </si>
  <si>
    <t>Pol11</t>
  </si>
  <si>
    <t>Montážny materiál</t>
  </si>
  <si>
    <t>Pol12</t>
  </si>
  <si>
    <t>Presun hmôt</t>
  </si>
  <si>
    <t>Pol13</t>
  </si>
  <si>
    <t>Dopravné náklady</t>
  </si>
  <si>
    <t>26</t>
  </si>
  <si>
    <t>Pol14</t>
  </si>
  <si>
    <t>Tlaková skúška vodovodu</t>
  </si>
  <si>
    <t>28</t>
  </si>
  <si>
    <t>Pol15</t>
  </si>
  <si>
    <t>Prepláchnutie a dezinfekcia vodovodného potrubia</t>
  </si>
  <si>
    <t>30</t>
  </si>
  <si>
    <t>Pol16</t>
  </si>
  <si>
    <t>Montáž systému</t>
  </si>
  <si>
    <t>32</t>
  </si>
  <si>
    <t>Pol17</t>
  </si>
  <si>
    <t>Odvoz odpadu po realizácii</t>
  </si>
  <si>
    <t>34</t>
  </si>
  <si>
    <t>SO 500 - Spevnené plochy</t>
  </si>
  <si>
    <t xml:space="preserve">    5 - Komunikácie   </t>
  </si>
  <si>
    <t xml:space="preserve">    99 - Presun hmôt HSV   </t>
  </si>
  <si>
    <t>113106612.S</t>
  </si>
  <si>
    <t>Rozoberanie zámkovej dlažby,  -0,26000t</t>
  </si>
  <si>
    <t>967804138</t>
  </si>
  <si>
    <t>113107223.S</t>
  </si>
  <si>
    <t>Odstránenie podkladných vrstiev existujúcich spevnených plôch,  -0,40000t</t>
  </si>
  <si>
    <t>-79752140</t>
  </si>
  <si>
    <t>113204111.S</t>
  </si>
  <si>
    <t>Vytrhanie obrúb kamenných, záhonových,  -0,02100t</t>
  </si>
  <si>
    <t>-642556106</t>
  </si>
  <si>
    <t>122201102.S</t>
  </si>
  <si>
    <t>Odkopávka a prekopávka nezapažená v hornine 3,</t>
  </si>
  <si>
    <t>-1176268894</t>
  </si>
  <si>
    <t>122201109.S</t>
  </si>
  <si>
    <t>Príplatok k cenám za lepivosť horniny 3</t>
  </si>
  <si>
    <t>826665095</t>
  </si>
  <si>
    <t>162201102.S</t>
  </si>
  <si>
    <t>Vodorovné premiestnenie výkopku z horniny 1-4 nad 20-50m</t>
  </si>
  <si>
    <t>-744508514</t>
  </si>
  <si>
    <t>162501122.S</t>
  </si>
  <si>
    <t>Vodorovné premiestnenie výkopku po spevnenej ceste z horniny tr.1-4, nad 100 do 1000 m3 na vzdialenosť do 3000 m</t>
  </si>
  <si>
    <t>-1715548626</t>
  </si>
  <si>
    <t>162501123.S</t>
  </si>
  <si>
    <t>Vodorovné premiestnenie výkopku po spevnenej ceste z horniny tr.1-4, nad 100 do 1000 m3, príplatok k cene za každých ďalšich a začatých 1000 m</t>
  </si>
  <si>
    <t>-1563667533</t>
  </si>
  <si>
    <t>167101101.S</t>
  </si>
  <si>
    <t>Nakladanie neuľahnutého výkopku z hornín tr.1-4 do 100 m3</t>
  </si>
  <si>
    <t>54861394</t>
  </si>
  <si>
    <t>174101001.S</t>
  </si>
  <si>
    <t>Zásyp zeminou plochy okolo spevnenej plochy</t>
  </si>
  <si>
    <t>605714933</t>
  </si>
  <si>
    <t>181101102.S</t>
  </si>
  <si>
    <t>Úprava pláne v zárezoch v hornine 1-4 so zhutnením</t>
  </si>
  <si>
    <t>825614930</t>
  </si>
  <si>
    <t xml:space="preserve">Komunikácie   </t>
  </si>
  <si>
    <t>564750111.S</t>
  </si>
  <si>
    <t>Podklad alebo kryt z kameniva hrubého drveného veľ. 8-16 mm s rozprestretím a zhutnením hr. 150 mm</t>
  </si>
  <si>
    <t>-693916553</t>
  </si>
  <si>
    <t>564760211.S</t>
  </si>
  <si>
    <t>Podklad alebo kryt z kameniva hrubého drveného veľ. 16-32 mm s rozprestretím a zhutnením hr. 200 mm</t>
  </si>
  <si>
    <t>-1798087080</t>
  </si>
  <si>
    <t>596911142.S</t>
  </si>
  <si>
    <t>Kladenie betónovej zámkovej dlažby pre peších hr. 60 mm so zriadením lôžka z kameniva hr.40 mm a vyplnením škár kamenivom taž.drobným dvojitým zhutnením</t>
  </si>
  <si>
    <t>460168313</t>
  </si>
  <si>
    <t>592460007600.S</t>
  </si>
  <si>
    <t>Dlažba betónová, hr.60 mm</t>
  </si>
  <si>
    <t>-2129940112</t>
  </si>
  <si>
    <t>1324175720</t>
  </si>
  <si>
    <t>946519314</t>
  </si>
  <si>
    <t>979081111.S</t>
  </si>
  <si>
    <t>Odvoz sutiny a vybúraných hmôt na skládku do 1 km</t>
  </si>
  <si>
    <t>-356588773</t>
  </si>
  <si>
    <t>979081121.S</t>
  </si>
  <si>
    <t>Odvoz sutiny a vybúraných hmôt na skládku za každý ďalší 1 km</t>
  </si>
  <si>
    <t>-810995616</t>
  </si>
  <si>
    <t>979082111.S</t>
  </si>
  <si>
    <t>Vnútrostavenisková doprava sutiny a vybúraných hmôt do 10 m</t>
  </si>
  <si>
    <t>1066824742</t>
  </si>
  <si>
    <t>979082121.S</t>
  </si>
  <si>
    <t>Vnútrostavenisková doprava sutiny a vybúraných hmôt za každých ďalších 5 m</t>
  </si>
  <si>
    <t>-1217097233</t>
  </si>
  <si>
    <t>979089012.S</t>
  </si>
  <si>
    <t xml:space="preserve">Poplatok za skládku </t>
  </si>
  <si>
    <t>-187165344</t>
  </si>
  <si>
    <t xml:space="preserve">Presun hmôt HSV   </t>
  </si>
  <si>
    <t>998225111.S</t>
  </si>
  <si>
    <t>Presun hmôt pre pozemnú komunikáciu s krytom asfaltovým akejkoľvek dĺžky objektu</t>
  </si>
  <si>
    <t>1745588231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</si>
</sst>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>
      <selection activeCell="AN14" sqref="AN14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207" t="s">
        <v>5</v>
      </c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88" t="s">
        <v>13</v>
      </c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R5" s="16"/>
      <c r="BE5" s="185" t="s">
        <v>14</v>
      </c>
      <c r="BS5" s="13" t="s">
        <v>6</v>
      </c>
    </row>
    <row r="6" spans="1:74" ht="36.950000000000003" customHeight="1">
      <c r="B6" s="16"/>
      <c r="D6" s="22" t="s">
        <v>15</v>
      </c>
      <c r="K6" s="190" t="s">
        <v>16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R6" s="16"/>
      <c r="BE6" s="186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86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5" t="s">
        <v>27</v>
      </c>
      <c r="AR8" s="16"/>
      <c r="BE8" s="186"/>
      <c r="BS8" s="13" t="s">
        <v>6</v>
      </c>
    </row>
    <row r="9" spans="1:74" ht="14.45" customHeight="1">
      <c r="B9" s="16"/>
      <c r="AR9" s="16"/>
      <c r="BE9" s="186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1</v>
      </c>
      <c r="AR10" s="16"/>
      <c r="BE10" s="186"/>
      <c r="BS10" s="13" t="s">
        <v>6</v>
      </c>
    </row>
    <row r="11" spans="1:74" ht="18.399999999999999" customHeight="1">
      <c r="B11" s="16"/>
      <c r="E11" s="21" t="s">
        <v>24</v>
      </c>
      <c r="AK11" s="23" t="s">
        <v>25</v>
      </c>
      <c r="AN11" s="21" t="s">
        <v>1</v>
      </c>
      <c r="AR11" s="16"/>
      <c r="BE11" s="186"/>
      <c r="BS11" s="13" t="s">
        <v>6</v>
      </c>
    </row>
    <row r="12" spans="1:74" ht="6.95" customHeight="1">
      <c r="B12" s="16"/>
      <c r="AR12" s="16"/>
      <c r="BE12" s="186"/>
      <c r="BS12" s="13" t="s">
        <v>6</v>
      </c>
    </row>
    <row r="13" spans="1:74" ht="12" customHeight="1">
      <c r="B13" s="16"/>
      <c r="D13" s="23" t="s">
        <v>26</v>
      </c>
      <c r="AK13" s="23" t="s">
        <v>23</v>
      </c>
      <c r="AN13" s="25" t="s">
        <v>27</v>
      </c>
      <c r="AR13" s="16"/>
      <c r="BE13" s="186"/>
      <c r="BS13" s="13" t="s">
        <v>6</v>
      </c>
    </row>
    <row r="14" spans="1:74" ht="12.75">
      <c r="B14" s="16"/>
      <c r="E14" s="191" t="s">
        <v>27</v>
      </c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23" t="s">
        <v>25</v>
      </c>
      <c r="AN14" s="25" t="s">
        <v>27</v>
      </c>
      <c r="AR14" s="16"/>
      <c r="BE14" s="186"/>
      <c r="BS14" s="13" t="s">
        <v>6</v>
      </c>
    </row>
    <row r="15" spans="1:74" ht="6.95" customHeight="1">
      <c r="B15" s="16"/>
      <c r="AR15" s="16"/>
      <c r="BE15" s="186"/>
      <c r="BS15" s="13" t="s">
        <v>3</v>
      </c>
    </row>
    <row r="16" spans="1:74" ht="12" customHeight="1">
      <c r="B16" s="16"/>
      <c r="D16" s="23" t="s">
        <v>28</v>
      </c>
      <c r="AK16" s="23" t="s">
        <v>23</v>
      </c>
      <c r="AN16" s="21" t="s">
        <v>1</v>
      </c>
      <c r="AR16" s="16"/>
      <c r="BE16" s="186"/>
      <c r="BS16" s="13" t="s">
        <v>3</v>
      </c>
    </row>
    <row r="17" spans="2:71" ht="18.399999999999999" customHeight="1">
      <c r="B17" s="16"/>
      <c r="E17" s="21" t="s">
        <v>29</v>
      </c>
      <c r="AK17" s="23" t="s">
        <v>25</v>
      </c>
      <c r="AN17" s="21" t="s">
        <v>1</v>
      </c>
      <c r="AR17" s="16"/>
      <c r="BE17" s="186"/>
      <c r="BS17" s="13" t="s">
        <v>30</v>
      </c>
    </row>
    <row r="18" spans="2:71" ht="6.95" customHeight="1">
      <c r="B18" s="16"/>
      <c r="AR18" s="16"/>
      <c r="BE18" s="186"/>
      <c r="BS18" s="13" t="s">
        <v>6</v>
      </c>
    </row>
    <row r="19" spans="2:71" ht="12" customHeight="1">
      <c r="B19" s="16"/>
      <c r="D19" s="23" t="s">
        <v>31</v>
      </c>
      <c r="AK19" s="23" t="s">
        <v>23</v>
      </c>
      <c r="AN19" s="21" t="s">
        <v>1</v>
      </c>
      <c r="AR19" s="16"/>
      <c r="BE19" s="186"/>
      <c r="BS19" s="13" t="s">
        <v>6</v>
      </c>
    </row>
    <row r="20" spans="2:71" ht="18.399999999999999" customHeight="1">
      <c r="B20" s="16"/>
      <c r="E20" s="21" t="s">
        <v>29</v>
      </c>
      <c r="AK20" s="23" t="s">
        <v>25</v>
      </c>
      <c r="AN20" s="21" t="s">
        <v>1</v>
      </c>
      <c r="AR20" s="16"/>
      <c r="BE20" s="186"/>
      <c r="BS20" s="13" t="s">
        <v>30</v>
      </c>
    </row>
    <row r="21" spans="2:71" ht="6.95" customHeight="1">
      <c r="B21" s="16"/>
      <c r="AR21" s="16"/>
      <c r="BE21" s="186"/>
    </row>
    <row r="22" spans="2:71" ht="12" customHeight="1">
      <c r="B22" s="16"/>
      <c r="D22" s="23" t="s">
        <v>32</v>
      </c>
      <c r="AR22" s="16"/>
      <c r="BE22" s="186"/>
    </row>
    <row r="23" spans="2:71" ht="16.5" customHeight="1">
      <c r="B23" s="16"/>
      <c r="E23" s="193" t="s">
        <v>1</v>
      </c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R23" s="16"/>
      <c r="BE23" s="186"/>
    </row>
    <row r="24" spans="2:71" ht="6.95" customHeight="1">
      <c r="B24" s="16"/>
      <c r="AR24" s="16"/>
      <c r="BE24" s="186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6"/>
    </row>
    <row r="26" spans="2:71" s="1" customFormat="1" ht="25.9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4">
        <f>ROUND(AG94,2)</f>
        <v>0</v>
      </c>
      <c r="AL26" s="195"/>
      <c r="AM26" s="195"/>
      <c r="AN26" s="195"/>
      <c r="AO26" s="195"/>
      <c r="AR26" s="28"/>
      <c r="BE26" s="186"/>
    </row>
    <row r="27" spans="2:71" s="1" customFormat="1" ht="6.95" customHeight="1">
      <c r="B27" s="28"/>
      <c r="AR27" s="28"/>
      <c r="BE27" s="186"/>
    </row>
    <row r="28" spans="2:71" s="1" customFormat="1" ht="12.75">
      <c r="B28" s="28"/>
      <c r="L28" s="196" t="s">
        <v>34</v>
      </c>
      <c r="M28" s="196"/>
      <c r="N28" s="196"/>
      <c r="O28" s="196"/>
      <c r="P28" s="196"/>
      <c r="W28" s="196" t="s">
        <v>35</v>
      </c>
      <c r="X28" s="196"/>
      <c r="Y28" s="196"/>
      <c r="Z28" s="196"/>
      <c r="AA28" s="196"/>
      <c r="AB28" s="196"/>
      <c r="AC28" s="196"/>
      <c r="AD28" s="196"/>
      <c r="AE28" s="196"/>
      <c r="AK28" s="196" t="s">
        <v>36</v>
      </c>
      <c r="AL28" s="196"/>
      <c r="AM28" s="196"/>
      <c r="AN28" s="196"/>
      <c r="AO28" s="196"/>
      <c r="AR28" s="28"/>
      <c r="BE28" s="186"/>
    </row>
    <row r="29" spans="2:71" s="2" customFormat="1" ht="14.45" customHeight="1">
      <c r="B29" s="32"/>
      <c r="D29" s="23" t="s">
        <v>37</v>
      </c>
      <c r="F29" s="33" t="s">
        <v>38</v>
      </c>
      <c r="L29" s="199">
        <v>0.23</v>
      </c>
      <c r="M29" s="198"/>
      <c r="N29" s="198"/>
      <c r="O29" s="198"/>
      <c r="P29" s="198"/>
      <c r="Q29" s="34"/>
      <c r="R29" s="34"/>
      <c r="S29" s="34"/>
      <c r="T29" s="34"/>
      <c r="U29" s="34"/>
      <c r="V29" s="34"/>
      <c r="W29" s="197">
        <f>ROUND(AZ94, 2)</f>
        <v>0</v>
      </c>
      <c r="X29" s="198"/>
      <c r="Y29" s="198"/>
      <c r="Z29" s="198"/>
      <c r="AA29" s="198"/>
      <c r="AB29" s="198"/>
      <c r="AC29" s="198"/>
      <c r="AD29" s="198"/>
      <c r="AE29" s="198"/>
      <c r="AF29" s="34"/>
      <c r="AG29" s="34"/>
      <c r="AH29" s="34"/>
      <c r="AI29" s="34"/>
      <c r="AJ29" s="34"/>
      <c r="AK29" s="197">
        <f>ROUND(AV94, 2)</f>
        <v>0</v>
      </c>
      <c r="AL29" s="198"/>
      <c r="AM29" s="198"/>
      <c r="AN29" s="198"/>
      <c r="AO29" s="198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87"/>
    </row>
    <row r="30" spans="2:71" s="2" customFormat="1" ht="14.45" customHeight="1">
      <c r="B30" s="32"/>
      <c r="F30" s="33" t="s">
        <v>39</v>
      </c>
      <c r="L30" s="202">
        <v>0.23</v>
      </c>
      <c r="M30" s="201"/>
      <c r="N30" s="201"/>
      <c r="O30" s="201"/>
      <c r="P30" s="201"/>
      <c r="W30" s="200">
        <f>ROUND(BA94, 2)</f>
        <v>0</v>
      </c>
      <c r="X30" s="201"/>
      <c r="Y30" s="201"/>
      <c r="Z30" s="201"/>
      <c r="AA30" s="201"/>
      <c r="AB30" s="201"/>
      <c r="AC30" s="201"/>
      <c r="AD30" s="201"/>
      <c r="AE30" s="201"/>
      <c r="AK30" s="200">
        <f>ROUND(AW94, 2)</f>
        <v>0</v>
      </c>
      <c r="AL30" s="201"/>
      <c r="AM30" s="201"/>
      <c r="AN30" s="201"/>
      <c r="AO30" s="201"/>
      <c r="AR30" s="32"/>
      <c r="BE30" s="187"/>
    </row>
    <row r="31" spans="2:71" s="2" customFormat="1" ht="14.45" hidden="1" customHeight="1">
      <c r="B31" s="32"/>
      <c r="F31" s="23" t="s">
        <v>40</v>
      </c>
      <c r="L31" s="202">
        <v>0.23</v>
      </c>
      <c r="M31" s="201"/>
      <c r="N31" s="201"/>
      <c r="O31" s="201"/>
      <c r="P31" s="201"/>
      <c r="W31" s="200">
        <f>ROUND(BB94, 2)</f>
        <v>0</v>
      </c>
      <c r="X31" s="201"/>
      <c r="Y31" s="201"/>
      <c r="Z31" s="201"/>
      <c r="AA31" s="201"/>
      <c r="AB31" s="201"/>
      <c r="AC31" s="201"/>
      <c r="AD31" s="201"/>
      <c r="AE31" s="201"/>
      <c r="AK31" s="200">
        <v>0</v>
      </c>
      <c r="AL31" s="201"/>
      <c r="AM31" s="201"/>
      <c r="AN31" s="201"/>
      <c r="AO31" s="201"/>
      <c r="AR31" s="32"/>
      <c r="BE31" s="187"/>
    </row>
    <row r="32" spans="2:71" s="2" customFormat="1" ht="14.45" hidden="1" customHeight="1">
      <c r="B32" s="32"/>
      <c r="F32" s="23" t="s">
        <v>41</v>
      </c>
      <c r="L32" s="202">
        <v>0.23</v>
      </c>
      <c r="M32" s="201"/>
      <c r="N32" s="201"/>
      <c r="O32" s="201"/>
      <c r="P32" s="201"/>
      <c r="W32" s="200">
        <f>ROUND(BC94, 2)</f>
        <v>0</v>
      </c>
      <c r="X32" s="201"/>
      <c r="Y32" s="201"/>
      <c r="Z32" s="201"/>
      <c r="AA32" s="201"/>
      <c r="AB32" s="201"/>
      <c r="AC32" s="201"/>
      <c r="AD32" s="201"/>
      <c r="AE32" s="201"/>
      <c r="AK32" s="200">
        <v>0</v>
      </c>
      <c r="AL32" s="201"/>
      <c r="AM32" s="201"/>
      <c r="AN32" s="201"/>
      <c r="AO32" s="201"/>
      <c r="AR32" s="32"/>
      <c r="BE32" s="187"/>
    </row>
    <row r="33" spans="2:57" s="2" customFormat="1" ht="14.45" hidden="1" customHeight="1">
      <c r="B33" s="32"/>
      <c r="F33" s="33" t="s">
        <v>42</v>
      </c>
      <c r="L33" s="199">
        <v>0</v>
      </c>
      <c r="M33" s="198"/>
      <c r="N33" s="198"/>
      <c r="O33" s="198"/>
      <c r="P33" s="198"/>
      <c r="Q33" s="34"/>
      <c r="R33" s="34"/>
      <c r="S33" s="34"/>
      <c r="T33" s="34"/>
      <c r="U33" s="34"/>
      <c r="V33" s="34"/>
      <c r="W33" s="197">
        <f>ROUND(BD94, 2)</f>
        <v>0</v>
      </c>
      <c r="X33" s="198"/>
      <c r="Y33" s="198"/>
      <c r="Z33" s="198"/>
      <c r="AA33" s="198"/>
      <c r="AB33" s="198"/>
      <c r="AC33" s="198"/>
      <c r="AD33" s="198"/>
      <c r="AE33" s="198"/>
      <c r="AF33" s="34"/>
      <c r="AG33" s="34"/>
      <c r="AH33" s="34"/>
      <c r="AI33" s="34"/>
      <c r="AJ33" s="34"/>
      <c r="AK33" s="197">
        <v>0</v>
      </c>
      <c r="AL33" s="198"/>
      <c r="AM33" s="198"/>
      <c r="AN33" s="198"/>
      <c r="AO33" s="198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87"/>
    </row>
    <row r="34" spans="2:57" s="1" customFormat="1" ht="6.95" customHeight="1">
      <c r="B34" s="28"/>
      <c r="AR34" s="28"/>
      <c r="BE34" s="186"/>
    </row>
    <row r="35" spans="2:57" s="1" customFormat="1" ht="25.9" customHeight="1">
      <c r="B35" s="28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06" t="s">
        <v>45</v>
      </c>
      <c r="Y35" s="204"/>
      <c r="Z35" s="204"/>
      <c r="AA35" s="204"/>
      <c r="AB35" s="204"/>
      <c r="AC35" s="38"/>
      <c r="AD35" s="38"/>
      <c r="AE35" s="38"/>
      <c r="AF35" s="38"/>
      <c r="AG35" s="38"/>
      <c r="AH35" s="38"/>
      <c r="AI35" s="38"/>
      <c r="AJ35" s="38"/>
      <c r="AK35" s="203">
        <f>SUM(AK26:AK33)</f>
        <v>0</v>
      </c>
      <c r="AL35" s="204"/>
      <c r="AM35" s="204"/>
      <c r="AN35" s="204"/>
      <c r="AO35" s="205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42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48</v>
      </c>
      <c r="AI60" s="30"/>
      <c r="AJ60" s="30"/>
      <c r="AK60" s="30"/>
      <c r="AL60" s="30"/>
      <c r="AM60" s="42" t="s">
        <v>49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42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48</v>
      </c>
      <c r="AI75" s="30"/>
      <c r="AJ75" s="30"/>
      <c r="AK75" s="30"/>
      <c r="AL75" s="30"/>
      <c r="AM75" s="42" t="s">
        <v>49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17" t="s">
        <v>52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15_kolarovo-1_04</v>
      </c>
      <c r="AR84" s="47"/>
    </row>
    <row r="85" spans="1:91" s="4" customFormat="1" ht="36.950000000000003" customHeight="1">
      <c r="B85" s="48"/>
      <c r="C85" s="49" t="s">
        <v>15</v>
      </c>
      <c r="L85" s="166" t="str">
        <f>K6</f>
        <v>Rozvoj športového areálu v meste Kolárovo</v>
      </c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>Kolárovo</v>
      </c>
      <c r="AI87" s="23" t="s">
        <v>21</v>
      </c>
      <c r="AM87" s="168" t="str">
        <f>IF(AN8= "","",AN8)</f>
        <v>Vyplň údaj</v>
      </c>
      <c r="AN87" s="168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22</v>
      </c>
      <c r="L89" s="3" t="str">
        <f>IF(E11= "","",E11)</f>
        <v>Futbalový klub Kolárovo</v>
      </c>
      <c r="AI89" s="23" t="s">
        <v>28</v>
      </c>
      <c r="AM89" s="169" t="str">
        <f>IF(E17="","",E17)</f>
        <v xml:space="preserve"> </v>
      </c>
      <c r="AN89" s="170"/>
      <c r="AO89" s="170"/>
      <c r="AP89" s="170"/>
      <c r="AR89" s="28"/>
      <c r="AS89" s="171" t="s">
        <v>53</v>
      </c>
      <c r="AT89" s="17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28"/>
      <c r="C90" s="23" t="s">
        <v>26</v>
      </c>
      <c r="L90" s="3" t="str">
        <f>IF(E14= "Vyplň údaj","",E14)</f>
        <v/>
      </c>
      <c r="AI90" s="23" t="s">
        <v>31</v>
      </c>
      <c r="AM90" s="169" t="str">
        <f>IF(E20="","",E20)</f>
        <v xml:space="preserve"> </v>
      </c>
      <c r="AN90" s="170"/>
      <c r="AO90" s="170"/>
      <c r="AP90" s="170"/>
      <c r="AR90" s="28"/>
      <c r="AS90" s="173"/>
      <c r="AT90" s="174"/>
      <c r="BD90" s="55"/>
    </row>
    <row r="91" spans="1:91" s="1" customFormat="1" ht="10.9" customHeight="1">
      <c r="B91" s="28"/>
      <c r="AR91" s="28"/>
      <c r="AS91" s="173"/>
      <c r="AT91" s="174"/>
      <c r="BD91" s="55"/>
    </row>
    <row r="92" spans="1:91" s="1" customFormat="1" ht="29.25" customHeight="1">
      <c r="B92" s="28"/>
      <c r="C92" s="175" t="s">
        <v>54</v>
      </c>
      <c r="D92" s="176"/>
      <c r="E92" s="176"/>
      <c r="F92" s="176"/>
      <c r="G92" s="176"/>
      <c r="H92" s="56"/>
      <c r="I92" s="178" t="s">
        <v>55</v>
      </c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7" t="s">
        <v>56</v>
      </c>
      <c r="AH92" s="176"/>
      <c r="AI92" s="176"/>
      <c r="AJ92" s="176"/>
      <c r="AK92" s="176"/>
      <c r="AL92" s="176"/>
      <c r="AM92" s="176"/>
      <c r="AN92" s="178" t="s">
        <v>57</v>
      </c>
      <c r="AO92" s="176"/>
      <c r="AP92" s="179"/>
      <c r="AQ92" s="57" t="s">
        <v>58</v>
      </c>
      <c r="AR92" s="28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3">
        <f>ROUND(SUM(AG95:AG98),2)</f>
        <v>0</v>
      </c>
      <c r="AH94" s="183"/>
      <c r="AI94" s="183"/>
      <c r="AJ94" s="183"/>
      <c r="AK94" s="183"/>
      <c r="AL94" s="183"/>
      <c r="AM94" s="183"/>
      <c r="AN94" s="184">
        <f>SUM(AG94,AT94)</f>
        <v>0</v>
      </c>
      <c r="AO94" s="184"/>
      <c r="AP94" s="184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180" t="s">
        <v>78</v>
      </c>
      <c r="E95" s="180"/>
      <c r="F95" s="180"/>
      <c r="G95" s="180"/>
      <c r="H95" s="180"/>
      <c r="I95" s="76"/>
      <c r="J95" s="180" t="s">
        <v>79</v>
      </c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81">
        <f>'SO 100 - Ihrisko pre malý...'!J30</f>
        <v>0</v>
      </c>
      <c r="AH95" s="182"/>
      <c r="AI95" s="182"/>
      <c r="AJ95" s="182"/>
      <c r="AK95" s="182"/>
      <c r="AL95" s="182"/>
      <c r="AM95" s="182"/>
      <c r="AN95" s="181">
        <f>SUM(AG95,AT95)</f>
        <v>0</v>
      </c>
      <c r="AO95" s="182"/>
      <c r="AP95" s="182"/>
      <c r="AQ95" s="77" t="s">
        <v>80</v>
      </c>
      <c r="AR95" s="74"/>
      <c r="AS95" s="78">
        <v>0</v>
      </c>
      <c r="AT95" s="79">
        <f>ROUND(SUM(AV95:AW95),2)</f>
        <v>0</v>
      </c>
      <c r="AU95" s="80">
        <f>'SO 100 - Ihrisko pre malý...'!P124</f>
        <v>0</v>
      </c>
      <c r="AV95" s="79">
        <f>'SO 100 - Ihrisko pre malý...'!J33</f>
        <v>0</v>
      </c>
      <c r="AW95" s="79">
        <f>'SO 100 - Ihrisko pre malý...'!J34</f>
        <v>0</v>
      </c>
      <c r="AX95" s="79">
        <f>'SO 100 - Ihrisko pre malý...'!J35</f>
        <v>0</v>
      </c>
      <c r="AY95" s="79">
        <f>'SO 100 - Ihrisko pre malý...'!J36</f>
        <v>0</v>
      </c>
      <c r="AZ95" s="79">
        <f>'SO 100 - Ihrisko pre malý...'!F33</f>
        <v>0</v>
      </c>
      <c r="BA95" s="79">
        <f>'SO 100 - Ihrisko pre malý...'!F34</f>
        <v>0</v>
      </c>
      <c r="BB95" s="79">
        <f>'SO 100 - Ihrisko pre malý...'!F35</f>
        <v>0</v>
      </c>
      <c r="BC95" s="79">
        <f>'SO 100 - Ihrisko pre malý...'!F36</f>
        <v>0</v>
      </c>
      <c r="BD95" s="81">
        <f>'SO 100 - Ihrisko pre malý...'!F37</f>
        <v>0</v>
      </c>
      <c r="BT95" s="82" t="s">
        <v>81</v>
      </c>
      <c r="BV95" s="82" t="s">
        <v>75</v>
      </c>
      <c r="BW95" s="82" t="s">
        <v>82</v>
      </c>
      <c r="BX95" s="82" t="s">
        <v>4</v>
      </c>
      <c r="CL95" s="82" t="s">
        <v>1</v>
      </c>
      <c r="CM95" s="82" t="s">
        <v>73</v>
      </c>
    </row>
    <row r="96" spans="1:91" s="6" customFormat="1" ht="16.5" customHeight="1">
      <c r="A96" s="73" t="s">
        <v>77</v>
      </c>
      <c r="B96" s="74"/>
      <c r="C96" s="75"/>
      <c r="D96" s="180" t="s">
        <v>83</v>
      </c>
      <c r="E96" s="180"/>
      <c r="F96" s="180"/>
      <c r="G96" s="180"/>
      <c r="H96" s="180"/>
      <c r="I96" s="76"/>
      <c r="J96" s="180" t="s">
        <v>84</v>
      </c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1">
        <f>'SO 110 - Osvetlenie ihris...'!J30</f>
        <v>0</v>
      </c>
      <c r="AH96" s="182"/>
      <c r="AI96" s="182"/>
      <c r="AJ96" s="182"/>
      <c r="AK96" s="182"/>
      <c r="AL96" s="182"/>
      <c r="AM96" s="182"/>
      <c r="AN96" s="181">
        <f>SUM(AG96,AT96)</f>
        <v>0</v>
      </c>
      <c r="AO96" s="182"/>
      <c r="AP96" s="182"/>
      <c r="AQ96" s="77" t="s">
        <v>80</v>
      </c>
      <c r="AR96" s="74"/>
      <c r="AS96" s="78">
        <v>0</v>
      </c>
      <c r="AT96" s="79">
        <f>ROUND(SUM(AV96:AW96),2)</f>
        <v>0</v>
      </c>
      <c r="AU96" s="80">
        <f>'SO 110 - Osvetlenie ihris...'!P116</f>
        <v>0</v>
      </c>
      <c r="AV96" s="79">
        <f>'SO 110 - Osvetlenie ihris...'!J33</f>
        <v>0</v>
      </c>
      <c r="AW96" s="79">
        <f>'SO 110 - Osvetlenie ihris...'!J34</f>
        <v>0</v>
      </c>
      <c r="AX96" s="79">
        <f>'SO 110 - Osvetlenie ihris...'!J35</f>
        <v>0</v>
      </c>
      <c r="AY96" s="79">
        <f>'SO 110 - Osvetlenie ihris...'!J36</f>
        <v>0</v>
      </c>
      <c r="AZ96" s="79">
        <f>'SO 110 - Osvetlenie ihris...'!F33</f>
        <v>0</v>
      </c>
      <c r="BA96" s="79">
        <f>'SO 110 - Osvetlenie ihris...'!F34</f>
        <v>0</v>
      </c>
      <c r="BB96" s="79">
        <f>'SO 110 - Osvetlenie ihris...'!F35</f>
        <v>0</v>
      </c>
      <c r="BC96" s="79">
        <f>'SO 110 - Osvetlenie ihris...'!F36</f>
        <v>0</v>
      </c>
      <c r="BD96" s="81">
        <f>'SO 110 - Osvetlenie ihris...'!F37</f>
        <v>0</v>
      </c>
      <c r="BT96" s="82" t="s">
        <v>81</v>
      </c>
      <c r="BV96" s="82" t="s">
        <v>75</v>
      </c>
      <c r="BW96" s="82" t="s">
        <v>85</v>
      </c>
      <c r="BX96" s="82" t="s">
        <v>4</v>
      </c>
      <c r="CL96" s="82" t="s">
        <v>1</v>
      </c>
      <c r="CM96" s="82" t="s">
        <v>73</v>
      </c>
    </row>
    <row r="97" spans="1:91" s="6" customFormat="1" ht="16.5" customHeight="1">
      <c r="A97" s="73" t="s">
        <v>77</v>
      </c>
      <c r="B97" s="74"/>
      <c r="C97" s="75"/>
      <c r="D97" s="180" t="s">
        <v>86</v>
      </c>
      <c r="E97" s="180"/>
      <c r="F97" s="180"/>
      <c r="G97" s="180"/>
      <c r="H97" s="180"/>
      <c r="I97" s="76"/>
      <c r="J97" s="180" t="s">
        <v>87</v>
      </c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1">
        <f>'SO 120 - Zavlažovanie ihr...'!J30</f>
        <v>0</v>
      </c>
      <c r="AH97" s="182"/>
      <c r="AI97" s="182"/>
      <c r="AJ97" s="182"/>
      <c r="AK97" s="182"/>
      <c r="AL97" s="182"/>
      <c r="AM97" s="182"/>
      <c r="AN97" s="181">
        <f>SUM(AG97,AT97)</f>
        <v>0</v>
      </c>
      <c r="AO97" s="182"/>
      <c r="AP97" s="182"/>
      <c r="AQ97" s="77" t="s">
        <v>80</v>
      </c>
      <c r="AR97" s="74"/>
      <c r="AS97" s="78">
        <v>0</v>
      </c>
      <c r="AT97" s="79">
        <f>ROUND(SUM(AV97:AW97),2)</f>
        <v>0</v>
      </c>
      <c r="AU97" s="80">
        <f>'SO 120 - Zavlažovanie ihr...'!P118</f>
        <v>0</v>
      </c>
      <c r="AV97" s="79">
        <f>'SO 120 - Zavlažovanie ihr...'!J33</f>
        <v>0</v>
      </c>
      <c r="AW97" s="79">
        <f>'SO 120 - Zavlažovanie ihr...'!J34</f>
        <v>0</v>
      </c>
      <c r="AX97" s="79">
        <f>'SO 120 - Zavlažovanie ihr...'!J35</f>
        <v>0</v>
      </c>
      <c r="AY97" s="79">
        <f>'SO 120 - Zavlažovanie ihr...'!J36</f>
        <v>0</v>
      </c>
      <c r="AZ97" s="79">
        <f>'SO 120 - Zavlažovanie ihr...'!F33</f>
        <v>0</v>
      </c>
      <c r="BA97" s="79">
        <f>'SO 120 - Zavlažovanie ihr...'!F34</f>
        <v>0</v>
      </c>
      <c r="BB97" s="79">
        <f>'SO 120 - Zavlažovanie ihr...'!F35</f>
        <v>0</v>
      </c>
      <c r="BC97" s="79">
        <f>'SO 120 - Zavlažovanie ihr...'!F36</f>
        <v>0</v>
      </c>
      <c r="BD97" s="81">
        <f>'SO 120 - Zavlažovanie ihr...'!F37</f>
        <v>0</v>
      </c>
      <c r="BT97" s="82" t="s">
        <v>81</v>
      </c>
      <c r="BV97" s="82" t="s">
        <v>75</v>
      </c>
      <c r="BW97" s="82" t="s">
        <v>88</v>
      </c>
      <c r="BX97" s="82" t="s">
        <v>4</v>
      </c>
      <c r="CL97" s="82" t="s">
        <v>1</v>
      </c>
      <c r="CM97" s="82" t="s">
        <v>73</v>
      </c>
    </row>
    <row r="98" spans="1:91" s="6" customFormat="1" ht="16.5" customHeight="1">
      <c r="A98" s="73" t="s">
        <v>77</v>
      </c>
      <c r="B98" s="74"/>
      <c r="C98" s="75"/>
      <c r="D98" s="180" t="s">
        <v>89</v>
      </c>
      <c r="E98" s="180"/>
      <c r="F98" s="180"/>
      <c r="G98" s="180"/>
      <c r="H98" s="180"/>
      <c r="I98" s="76"/>
      <c r="J98" s="180" t="s">
        <v>90</v>
      </c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1">
        <f>'SO 500 - Spevnené plochy'!J30</f>
        <v>0</v>
      </c>
      <c r="AH98" s="182"/>
      <c r="AI98" s="182"/>
      <c r="AJ98" s="182"/>
      <c r="AK98" s="182"/>
      <c r="AL98" s="182"/>
      <c r="AM98" s="182"/>
      <c r="AN98" s="181">
        <f>SUM(AG98,AT98)</f>
        <v>0</v>
      </c>
      <c r="AO98" s="182"/>
      <c r="AP98" s="182"/>
      <c r="AQ98" s="77" t="s">
        <v>80</v>
      </c>
      <c r="AR98" s="74"/>
      <c r="AS98" s="83">
        <v>0</v>
      </c>
      <c r="AT98" s="84">
        <f>ROUND(SUM(AV98:AW98),2)</f>
        <v>0</v>
      </c>
      <c r="AU98" s="85">
        <f>'SO 500 - Spevnené plochy'!P121</f>
        <v>0</v>
      </c>
      <c r="AV98" s="84">
        <f>'SO 500 - Spevnené plochy'!J33</f>
        <v>0</v>
      </c>
      <c r="AW98" s="84">
        <f>'SO 500 - Spevnené plochy'!J34</f>
        <v>0</v>
      </c>
      <c r="AX98" s="84">
        <f>'SO 500 - Spevnené plochy'!J35</f>
        <v>0</v>
      </c>
      <c r="AY98" s="84">
        <f>'SO 500 - Spevnené plochy'!J36</f>
        <v>0</v>
      </c>
      <c r="AZ98" s="84">
        <f>'SO 500 - Spevnené plochy'!F33</f>
        <v>0</v>
      </c>
      <c r="BA98" s="84">
        <f>'SO 500 - Spevnené plochy'!F34</f>
        <v>0</v>
      </c>
      <c r="BB98" s="84">
        <f>'SO 500 - Spevnené plochy'!F35</f>
        <v>0</v>
      </c>
      <c r="BC98" s="84">
        <f>'SO 500 - Spevnené plochy'!F36</f>
        <v>0</v>
      </c>
      <c r="BD98" s="86">
        <f>'SO 500 - Spevnené plochy'!F37</f>
        <v>0</v>
      </c>
      <c r="BT98" s="82" t="s">
        <v>81</v>
      </c>
      <c r="BV98" s="82" t="s">
        <v>75</v>
      </c>
      <c r="BW98" s="82" t="s">
        <v>91</v>
      </c>
      <c r="BX98" s="82" t="s">
        <v>4</v>
      </c>
      <c r="CL98" s="82" t="s">
        <v>1</v>
      </c>
      <c r="CM98" s="82" t="s">
        <v>73</v>
      </c>
    </row>
    <row r="99" spans="1:91" s="1" customFormat="1" ht="30" customHeight="1">
      <c r="B99" s="28"/>
      <c r="AR99" s="28"/>
    </row>
    <row r="100" spans="1:91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28"/>
    </row>
  </sheetData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SO 100 - Ihrisko pre malý...'!C2" display="/" xr:uid="{00000000-0004-0000-0000-000000000000}"/>
    <hyperlink ref="A96" location="'SO 110 - Osvetlenie ihris...'!C2" display="/" xr:uid="{00000000-0004-0000-0000-000001000000}"/>
    <hyperlink ref="A97" location="'SO 120 - Zavlažovanie ihr...'!C2" display="/" xr:uid="{00000000-0004-0000-0000-000002000000}"/>
    <hyperlink ref="A98" location="'SO 500 - Spevnené plochy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3" t="s">
        <v>82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92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8" t="str">
        <f>'Rekapitulácia stavby'!K6</f>
        <v>Rozvoj športového areálu v meste Kolárovo</v>
      </c>
      <c r="F7" s="209"/>
      <c r="G7" s="209"/>
      <c r="H7" s="209"/>
      <c r="L7" s="16"/>
    </row>
    <row r="8" spans="2:46" s="1" customFormat="1" ht="12" customHeight="1">
      <c r="B8" s="28"/>
      <c r="D8" s="23" t="s">
        <v>93</v>
      </c>
      <c r="L8" s="28"/>
    </row>
    <row r="9" spans="2:46" s="1" customFormat="1" ht="16.5" customHeight="1">
      <c r="B9" s="28"/>
      <c r="E9" s="166" t="s">
        <v>94</v>
      </c>
      <c r="F9" s="210"/>
      <c r="G9" s="210"/>
      <c r="H9" s="210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Vyplň údaj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1" t="str">
        <f>'Rekapitulácia stavby'!E14</f>
        <v>Vyplň údaj</v>
      </c>
      <c r="F18" s="188"/>
      <c r="G18" s="188"/>
      <c r="H18" s="188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8"/>
      <c r="E27" s="193" t="s">
        <v>1</v>
      </c>
      <c r="F27" s="193"/>
      <c r="G27" s="193"/>
      <c r="H27" s="193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33</v>
      </c>
      <c r="J30" s="65">
        <f>ROUND(J124,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4" t="s">
        <v>37</v>
      </c>
      <c r="E33" s="33" t="s">
        <v>38</v>
      </c>
      <c r="F33" s="90">
        <f>ROUND((SUM(BE124:BE146)),  2)</f>
        <v>0</v>
      </c>
      <c r="G33" s="91"/>
      <c r="H33" s="91"/>
      <c r="I33" s="92">
        <v>0.23</v>
      </c>
      <c r="J33" s="90">
        <f>ROUND(((SUM(BE124:BE146))*I33),  2)</f>
        <v>0</v>
      </c>
      <c r="L33" s="28"/>
    </row>
    <row r="34" spans="2:12" s="1" customFormat="1" ht="14.45" customHeight="1">
      <c r="B34" s="28"/>
      <c r="E34" s="33" t="s">
        <v>39</v>
      </c>
      <c r="F34" s="93">
        <f>ROUND((SUM(BF124:BF146)),  2)</f>
        <v>0</v>
      </c>
      <c r="I34" s="94">
        <v>0.23</v>
      </c>
      <c r="J34" s="93">
        <f>ROUND(((SUM(BF124:BF146))*I34),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93">
        <f>ROUND((SUM(BG124:BG146)),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93">
        <f>ROUND((SUM(BH124:BH146)),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42</v>
      </c>
      <c r="F37" s="90">
        <f>ROUND((SUM(BI124:BI146)),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43</v>
      </c>
      <c r="E39" s="56"/>
      <c r="F39" s="56"/>
      <c r="G39" s="97" t="s">
        <v>44</v>
      </c>
      <c r="H39" s="98" t="s">
        <v>45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48</v>
      </c>
      <c r="E61" s="30"/>
      <c r="F61" s="101" t="s">
        <v>49</v>
      </c>
      <c r="G61" s="42" t="s">
        <v>48</v>
      </c>
      <c r="H61" s="30"/>
      <c r="I61" s="30"/>
      <c r="J61" s="102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48</v>
      </c>
      <c r="E76" s="30"/>
      <c r="F76" s="101" t="s">
        <v>49</v>
      </c>
      <c r="G76" s="42" t="s">
        <v>48</v>
      </c>
      <c r="H76" s="30"/>
      <c r="I76" s="30"/>
      <c r="J76" s="102" t="s">
        <v>49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95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08" t="str">
        <f>E7</f>
        <v>Rozvoj športového areálu v meste Kolárovo</v>
      </c>
      <c r="F85" s="209"/>
      <c r="G85" s="209"/>
      <c r="H85" s="209"/>
      <c r="L85" s="28"/>
    </row>
    <row r="86" spans="2:47" s="1" customFormat="1" ht="12" customHeight="1">
      <c r="B86" s="28"/>
      <c r="C86" s="23" t="s">
        <v>93</v>
      </c>
      <c r="L86" s="28"/>
    </row>
    <row r="87" spans="2:47" s="1" customFormat="1" ht="16.5" customHeight="1">
      <c r="B87" s="28"/>
      <c r="E87" s="166" t="str">
        <f>E9</f>
        <v>SO 100 - Ihrisko pre malý futbal</v>
      </c>
      <c r="F87" s="210"/>
      <c r="G87" s="210"/>
      <c r="H87" s="210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Kolárovo</v>
      </c>
      <c r="I89" s="23" t="s">
        <v>21</v>
      </c>
      <c r="J89" s="51" t="str">
        <f>IF(J12="","",J12)</f>
        <v>Vyplň údaj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Futbalový klub Kolárovo</v>
      </c>
      <c r="I91" s="23" t="s">
        <v>28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96</v>
      </c>
      <c r="D94" s="95"/>
      <c r="E94" s="95"/>
      <c r="F94" s="95"/>
      <c r="G94" s="95"/>
      <c r="H94" s="95"/>
      <c r="I94" s="95"/>
      <c r="J94" s="104" t="s">
        <v>97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98</v>
      </c>
      <c r="J96" s="65">
        <f>J124</f>
        <v>0</v>
      </c>
      <c r="L96" s="28"/>
      <c r="AU96" s="13" t="s">
        <v>99</v>
      </c>
    </row>
    <row r="97" spans="2:12" s="8" customFormat="1" ht="24.95" customHeight="1">
      <c r="B97" s="106"/>
      <c r="D97" s="107" t="s">
        <v>100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2:12" s="9" customFormat="1" ht="19.899999999999999" customHeight="1">
      <c r="B98" s="110"/>
      <c r="D98" s="111" t="s">
        <v>101</v>
      </c>
      <c r="E98" s="112"/>
      <c r="F98" s="112"/>
      <c r="G98" s="112"/>
      <c r="H98" s="112"/>
      <c r="I98" s="112"/>
      <c r="J98" s="113">
        <f>J126</f>
        <v>0</v>
      </c>
      <c r="L98" s="110"/>
    </row>
    <row r="99" spans="2:12" s="9" customFormat="1" ht="19.899999999999999" customHeight="1">
      <c r="B99" s="110"/>
      <c r="D99" s="111" t="s">
        <v>102</v>
      </c>
      <c r="E99" s="112"/>
      <c r="F99" s="112"/>
      <c r="G99" s="112"/>
      <c r="H99" s="112"/>
      <c r="I99" s="112"/>
      <c r="J99" s="113">
        <f>J132</f>
        <v>0</v>
      </c>
      <c r="L99" s="110"/>
    </row>
    <row r="100" spans="2:12" s="9" customFormat="1" ht="19.899999999999999" customHeight="1">
      <c r="B100" s="110"/>
      <c r="D100" s="111" t="s">
        <v>103</v>
      </c>
      <c r="E100" s="112"/>
      <c r="F100" s="112"/>
      <c r="G100" s="112"/>
      <c r="H100" s="112"/>
      <c r="I100" s="112"/>
      <c r="J100" s="113">
        <f>J135</f>
        <v>0</v>
      </c>
      <c r="L100" s="110"/>
    </row>
    <row r="101" spans="2:12" s="9" customFormat="1" ht="19.899999999999999" customHeight="1">
      <c r="B101" s="110"/>
      <c r="D101" s="111" t="s">
        <v>104</v>
      </c>
      <c r="E101" s="112"/>
      <c r="F101" s="112"/>
      <c r="G101" s="112"/>
      <c r="H101" s="112"/>
      <c r="I101" s="112"/>
      <c r="J101" s="113">
        <f>J138</f>
        <v>0</v>
      </c>
      <c r="L101" s="110"/>
    </row>
    <row r="102" spans="2:12" s="9" customFormat="1" ht="19.899999999999999" customHeight="1">
      <c r="B102" s="110"/>
      <c r="D102" s="111" t="s">
        <v>105</v>
      </c>
      <c r="E102" s="112"/>
      <c r="F102" s="112"/>
      <c r="G102" s="112"/>
      <c r="H102" s="112"/>
      <c r="I102" s="112"/>
      <c r="J102" s="113">
        <f>J142</f>
        <v>0</v>
      </c>
      <c r="L102" s="110"/>
    </row>
    <row r="103" spans="2:12" s="8" customFormat="1" ht="24.95" customHeight="1">
      <c r="B103" s="106"/>
      <c r="D103" s="107" t="s">
        <v>106</v>
      </c>
      <c r="E103" s="108"/>
      <c r="F103" s="108"/>
      <c r="G103" s="108"/>
      <c r="H103" s="108"/>
      <c r="I103" s="108"/>
      <c r="J103" s="109">
        <f>J144</f>
        <v>0</v>
      </c>
      <c r="L103" s="106"/>
    </row>
    <row r="104" spans="2:12" s="9" customFormat="1" ht="19.899999999999999" customHeight="1">
      <c r="B104" s="110"/>
      <c r="D104" s="111" t="s">
        <v>107</v>
      </c>
      <c r="E104" s="112"/>
      <c r="F104" s="112"/>
      <c r="G104" s="112"/>
      <c r="H104" s="112"/>
      <c r="I104" s="112"/>
      <c r="J104" s="113">
        <f>J145</f>
        <v>0</v>
      </c>
      <c r="L104" s="110"/>
    </row>
    <row r="105" spans="2:12" s="1" customFormat="1" ht="21.75" customHeight="1">
      <c r="B105" s="28"/>
      <c r="L105" s="28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4.95" customHeight="1">
      <c r="B111" s="28"/>
      <c r="C111" s="17" t="s">
        <v>108</v>
      </c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15</v>
      </c>
      <c r="L113" s="28"/>
    </row>
    <row r="114" spans="2:65" s="1" customFormat="1" ht="16.5" customHeight="1">
      <c r="B114" s="28"/>
      <c r="E114" s="208" t="str">
        <f>E7</f>
        <v>Rozvoj športového areálu v meste Kolárovo</v>
      </c>
      <c r="F114" s="209"/>
      <c r="G114" s="209"/>
      <c r="H114" s="209"/>
      <c r="L114" s="28"/>
    </row>
    <row r="115" spans="2:65" s="1" customFormat="1" ht="12" customHeight="1">
      <c r="B115" s="28"/>
      <c r="C115" s="23" t="s">
        <v>93</v>
      </c>
      <c r="L115" s="28"/>
    </row>
    <row r="116" spans="2:65" s="1" customFormat="1" ht="16.5" customHeight="1">
      <c r="B116" s="28"/>
      <c r="E116" s="166" t="str">
        <f>E9</f>
        <v>SO 100 - Ihrisko pre malý futbal</v>
      </c>
      <c r="F116" s="210"/>
      <c r="G116" s="210"/>
      <c r="H116" s="210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F12</f>
        <v>Kolárovo</v>
      </c>
      <c r="I118" s="23" t="s">
        <v>21</v>
      </c>
      <c r="J118" s="51" t="str">
        <f>IF(J12="","",J12)</f>
        <v>Vyplň údaj</v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3" t="s">
        <v>22</v>
      </c>
      <c r="F120" s="21" t="str">
        <f>E15</f>
        <v>Futbalový klub Kolárovo</v>
      </c>
      <c r="I120" s="23" t="s">
        <v>28</v>
      </c>
      <c r="J120" s="26" t="str">
        <f>E21</f>
        <v xml:space="preserve"> </v>
      </c>
      <c r="L120" s="28"/>
    </row>
    <row r="121" spans="2:65" s="1" customFormat="1" ht="15.2" customHeight="1">
      <c r="B121" s="28"/>
      <c r="C121" s="23" t="s">
        <v>26</v>
      </c>
      <c r="F121" s="21" t="str">
        <f>IF(E18="","",E18)</f>
        <v>Vyplň údaj</v>
      </c>
      <c r="I121" s="23" t="s">
        <v>31</v>
      </c>
      <c r="J121" s="26" t="str">
        <f>E24</f>
        <v xml:space="preserve"> 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4"/>
      <c r="C123" s="115" t="s">
        <v>109</v>
      </c>
      <c r="D123" s="116" t="s">
        <v>58</v>
      </c>
      <c r="E123" s="116" t="s">
        <v>54</v>
      </c>
      <c r="F123" s="116" t="s">
        <v>55</v>
      </c>
      <c r="G123" s="116" t="s">
        <v>110</v>
      </c>
      <c r="H123" s="116" t="s">
        <v>111</v>
      </c>
      <c r="I123" s="116" t="s">
        <v>112</v>
      </c>
      <c r="J123" s="117" t="s">
        <v>97</v>
      </c>
      <c r="K123" s="118" t="s">
        <v>113</v>
      </c>
      <c r="L123" s="114"/>
      <c r="M123" s="58" t="s">
        <v>1</v>
      </c>
      <c r="N123" s="59" t="s">
        <v>37</v>
      </c>
      <c r="O123" s="59" t="s">
        <v>114</v>
      </c>
      <c r="P123" s="59" t="s">
        <v>115</v>
      </c>
      <c r="Q123" s="59" t="s">
        <v>116</v>
      </c>
      <c r="R123" s="59" t="s">
        <v>117</v>
      </c>
      <c r="S123" s="59" t="s">
        <v>118</v>
      </c>
      <c r="T123" s="60" t="s">
        <v>119</v>
      </c>
    </row>
    <row r="124" spans="2:65" s="1" customFormat="1" ht="22.9" customHeight="1">
      <c r="B124" s="28"/>
      <c r="C124" s="63" t="s">
        <v>98</v>
      </c>
      <c r="J124" s="119">
        <f>BK124</f>
        <v>0</v>
      </c>
      <c r="L124" s="28"/>
      <c r="M124" s="61"/>
      <c r="N124" s="52"/>
      <c r="O124" s="52"/>
      <c r="P124" s="120">
        <f>P125+P144</f>
        <v>0</v>
      </c>
      <c r="Q124" s="52"/>
      <c r="R124" s="120">
        <f>R125+R144</f>
        <v>163.62277064</v>
      </c>
      <c r="S124" s="52"/>
      <c r="T124" s="121">
        <f>T125+T144</f>
        <v>0</v>
      </c>
      <c r="AT124" s="13" t="s">
        <v>72</v>
      </c>
      <c r="AU124" s="13" t="s">
        <v>99</v>
      </c>
      <c r="BK124" s="122">
        <f>BK125+BK144</f>
        <v>0</v>
      </c>
    </row>
    <row r="125" spans="2:65" s="11" customFormat="1" ht="25.9" customHeight="1">
      <c r="B125" s="123"/>
      <c r="D125" s="124" t="s">
        <v>72</v>
      </c>
      <c r="E125" s="125" t="s">
        <v>120</v>
      </c>
      <c r="F125" s="125" t="s">
        <v>121</v>
      </c>
      <c r="I125" s="126"/>
      <c r="J125" s="127">
        <f>BK125</f>
        <v>0</v>
      </c>
      <c r="L125" s="123"/>
      <c r="M125" s="128"/>
      <c r="P125" s="129">
        <f>P126+P132+P135+P138+P142</f>
        <v>0</v>
      </c>
      <c r="R125" s="129">
        <f>R126+R132+R135+R138+R142</f>
        <v>163.62272064000001</v>
      </c>
      <c r="T125" s="130">
        <f>T126+T132+T135+T138+T142</f>
        <v>0</v>
      </c>
      <c r="AR125" s="124" t="s">
        <v>81</v>
      </c>
      <c r="AT125" s="131" t="s">
        <v>72</v>
      </c>
      <c r="AU125" s="131" t="s">
        <v>73</v>
      </c>
      <c r="AY125" s="124" t="s">
        <v>122</v>
      </c>
      <c r="BK125" s="132">
        <f>BK126+BK132+BK135+BK138+BK142</f>
        <v>0</v>
      </c>
    </row>
    <row r="126" spans="2:65" s="11" customFormat="1" ht="22.9" customHeight="1">
      <c r="B126" s="123"/>
      <c r="D126" s="124" t="s">
        <v>72</v>
      </c>
      <c r="E126" s="133" t="s">
        <v>81</v>
      </c>
      <c r="F126" s="133" t="s">
        <v>123</v>
      </c>
      <c r="I126" s="126"/>
      <c r="J126" s="134">
        <f>BK126</f>
        <v>0</v>
      </c>
      <c r="L126" s="123"/>
      <c r="M126" s="128"/>
      <c r="P126" s="129">
        <f>SUM(P127:P131)</f>
        <v>0</v>
      </c>
      <c r="R126" s="129">
        <f>SUM(R127:R131)</f>
        <v>0</v>
      </c>
      <c r="T126" s="130">
        <f>SUM(T127:T131)</f>
        <v>0</v>
      </c>
      <c r="AR126" s="124" t="s">
        <v>81</v>
      </c>
      <c r="AT126" s="131" t="s">
        <v>72</v>
      </c>
      <c r="AU126" s="131" t="s">
        <v>81</v>
      </c>
      <c r="AY126" s="124" t="s">
        <v>122</v>
      </c>
      <c r="BK126" s="132">
        <f>SUM(BK127:BK131)</f>
        <v>0</v>
      </c>
    </row>
    <row r="127" spans="2:65" s="1" customFormat="1" ht="16.5" customHeight="1">
      <c r="B127" s="135"/>
      <c r="C127" s="136" t="s">
        <v>81</v>
      </c>
      <c r="D127" s="136" t="s">
        <v>124</v>
      </c>
      <c r="E127" s="137" t="s">
        <v>125</v>
      </c>
      <c r="F127" s="138" t="s">
        <v>126</v>
      </c>
      <c r="G127" s="139" t="s">
        <v>127</v>
      </c>
      <c r="H127" s="140">
        <v>394</v>
      </c>
      <c r="I127" s="141"/>
      <c r="J127" s="142">
        <f>ROUND(I127*H127,2)</f>
        <v>0</v>
      </c>
      <c r="K127" s="143"/>
      <c r="L127" s="28"/>
      <c r="M127" s="144" t="s">
        <v>1</v>
      </c>
      <c r="N127" s="145" t="s">
        <v>39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128</v>
      </c>
      <c r="AT127" s="148" t="s">
        <v>124</v>
      </c>
      <c r="AU127" s="148" t="s">
        <v>129</v>
      </c>
      <c r="AY127" s="13" t="s">
        <v>122</v>
      </c>
      <c r="BE127" s="149">
        <f>IF(N127="základná",J127,0)</f>
        <v>0</v>
      </c>
      <c r="BF127" s="149">
        <f>IF(N127="znížená",J127,0)</f>
        <v>0</v>
      </c>
      <c r="BG127" s="149">
        <f>IF(N127="zákl. prenesená",J127,0)</f>
        <v>0</v>
      </c>
      <c r="BH127" s="149">
        <f>IF(N127="zníž. prenesená",J127,0)</f>
        <v>0</v>
      </c>
      <c r="BI127" s="149">
        <f>IF(N127="nulová",J127,0)</f>
        <v>0</v>
      </c>
      <c r="BJ127" s="13" t="s">
        <v>129</v>
      </c>
      <c r="BK127" s="149">
        <f>ROUND(I127*H127,2)</f>
        <v>0</v>
      </c>
      <c r="BL127" s="13" t="s">
        <v>128</v>
      </c>
      <c r="BM127" s="148" t="s">
        <v>130</v>
      </c>
    </row>
    <row r="128" spans="2:65" s="1" customFormat="1" ht="24.2" customHeight="1">
      <c r="B128" s="135"/>
      <c r="C128" s="136" t="s">
        <v>129</v>
      </c>
      <c r="D128" s="136" t="s">
        <v>124</v>
      </c>
      <c r="E128" s="137" t="s">
        <v>131</v>
      </c>
      <c r="F128" s="138" t="s">
        <v>132</v>
      </c>
      <c r="G128" s="139" t="s">
        <v>127</v>
      </c>
      <c r="H128" s="140">
        <v>394</v>
      </c>
      <c r="I128" s="141"/>
      <c r="J128" s="142">
        <f>ROUND(I128*H128,2)</f>
        <v>0</v>
      </c>
      <c r="K128" s="143"/>
      <c r="L128" s="28"/>
      <c r="M128" s="144" t="s">
        <v>1</v>
      </c>
      <c r="N128" s="145" t="s">
        <v>39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128</v>
      </c>
      <c r="AT128" s="148" t="s">
        <v>124</v>
      </c>
      <c r="AU128" s="148" t="s">
        <v>129</v>
      </c>
      <c r="AY128" s="13" t="s">
        <v>122</v>
      </c>
      <c r="BE128" s="149">
        <f>IF(N128="základná",J128,0)</f>
        <v>0</v>
      </c>
      <c r="BF128" s="149">
        <f>IF(N128="znížená",J128,0)</f>
        <v>0</v>
      </c>
      <c r="BG128" s="149">
        <f>IF(N128="zákl. prenesená",J128,0)</f>
        <v>0</v>
      </c>
      <c r="BH128" s="149">
        <f>IF(N128="zníž. prenesená",J128,0)</f>
        <v>0</v>
      </c>
      <c r="BI128" s="149">
        <f>IF(N128="nulová",J128,0)</f>
        <v>0</v>
      </c>
      <c r="BJ128" s="13" t="s">
        <v>129</v>
      </c>
      <c r="BK128" s="149">
        <f>ROUND(I128*H128,2)</f>
        <v>0</v>
      </c>
      <c r="BL128" s="13" t="s">
        <v>128</v>
      </c>
      <c r="BM128" s="148" t="s">
        <v>133</v>
      </c>
    </row>
    <row r="129" spans="2:65" s="1" customFormat="1" ht="24.2" customHeight="1">
      <c r="B129" s="135"/>
      <c r="C129" s="136" t="s">
        <v>134</v>
      </c>
      <c r="D129" s="136" t="s">
        <v>124</v>
      </c>
      <c r="E129" s="137" t="s">
        <v>135</v>
      </c>
      <c r="F129" s="138" t="s">
        <v>136</v>
      </c>
      <c r="G129" s="139" t="s">
        <v>127</v>
      </c>
      <c r="H129" s="140">
        <v>394</v>
      </c>
      <c r="I129" s="141"/>
      <c r="J129" s="142">
        <f>ROUND(I129*H129,2)</f>
        <v>0</v>
      </c>
      <c r="K129" s="143"/>
      <c r="L129" s="28"/>
      <c r="M129" s="144" t="s">
        <v>1</v>
      </c>
      <c r="N129" s="145" t="s">
        <v>39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128</v>
      </c>
      <c r="AT129" s="148" t="s">
        <v>124</v>
      </c>
      <c r="AU129" s="148" t="s">
        <v>129</v>
      </c>
      <c r="AY129" s="13" t="s">
        <v>122</v>
      </c>
      <c r="BE129" s="149">
        <f>IF(N129="základná",J129,0)</f>
        <v>0</v>
      </c>
      <c r="BF129" s="149">
        <f>IF(N129="znížená",J129,0)</f>
        <v>0</v>
      </c>
      <c r="BG129" s="149">
        <f>IF(N129="zákl. prenesená",J129,0)</f>
        <v>0</v>
      </c>
      <c r="BH129" s="149">
        <f>IF(N129="zníž. prenesená",J129,0)</f>
        <v>0</v>
      </c>
      <c r="BI129" s="149">
        <f>IF(N129="nulová",J129,0)</f>
        <v>0</v>
      </c>
      <c r="BJ129" s="13" t="s">
        <v>129</v>
      </c>
      <c r="BK129" s="149">
        <f>ROUND(I129*H129,2)</f>
        <v>0</v>
      </c>
      <c r="BL129" s="13" t="s">
        <v>128</v>
      </c>
      <c r="BM129" s="148" t="s">
        <v>137</v>
      </c>
    </row>
    <row r="130" spans="2:65" s="1" customFormat="1" ht="33" customHeight="1">
      <c r="B130" s="135"/>
      <c r="C130" s="136" t="s">
        <v>128</v>
      </c>
      <c r="D130" s="136" t="s">
        <v>124</v>
      </c>
      <c r="E130" s="137" t="s">
        <v>138</v>
      </c>
      <c r="F130" s="138" t="s">
        <v>139</v>
      </c>
      <c r="G130" s="139" t="s">
        <v>127</v>
      </c>
      <c r="H130" s="140">
        <v>394</v>
      </c>
      <c r="I130" s="141"/>
      <c r="J130" s="142">
        <f>ROUND(I130*H130,2)</f>
        <v>0</v>
      </c>
      <c r="K130" s="143"/>
      <c r="L130" s="28"/>
      <c r="M130" s="144" t="s">
        <v>1</v>
      </c>
      <c r="N130" s="145" t="s">
        <v>39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128</v>
      </c>
      <c r="AT130" s="148" t="s">
        <v>124</v>
      </c>
      <c r="AU130" s="148" t="s">
        <v>129</v>
      </c>
      <c r="AY130" s="13" t="s">
        <v>122</v>
      </c>
      <c r="BE130" s="149">
        <f>IF(N130="základná",J130,0)</f>
        <v>0</v>
      </c>
      <c r="BF130" s="149">
        <f>IF(N130="znížená",J130,0)</f>
        <v>0</v>
      </c>
      <c r="BG130" s="149">
        <f>IF(N130="zákl. prenesená",J130,0)</f>
        <v>0</v>
      </c>
      <c r="BH130" s="149">
        <f>IF(N130="zníž. prenesená",J130,0)</f>
        <v>0</v>
      </c>
      <c r="BI130" s="149">
        <f>IF(N130="nulová",J130,0)</f>
        <v>0</v>
      </c>
      <c r="BJ130" s="13" t="s">
        <v>129</v>
      </c>
      <c r="BK130" s="149">
        <f>ROUND(I130*H130,2)</f>
        <v>0</v>
      </c>
      <c r="BL130" s="13" t="s">
        <v>128</v>
      </c>
      <c r="BM130" s="148" t="s">
        <v>140</v>
      </c>
    </row>
    <row r="131" spans="2:65" s="1" customFormat="1" ht="16.5" customHeight="1">
      <c r="B131" s="135"/>
      <c r="C131" s="136" t="s">
        <v>141</v>
      </c>
      <c r="D131" s="136" t="s">
        <v>124</v>
      </c>
      <c r="E131" s="137" t="s">
        <v>142</v>
      </c>
      <c r="F131" s="138" t="s">
        <v>143</v>
      </c>
      <c r="G131" s="139" t="s">
        <v>127</v>
      </c>
      <c r="H131" s="140">
        <v>394</v>
      </c>
      <c r="I131" s="141"/>
      <c r="J131" s="142">
        <f>ROUND(I131*H131,2)</f>
        <v>0</v>
      </c>
      <c r="K131" s="143"/>
      <c r="L131" s="28"/>
      <c r="M131" s="144" t="s">
        <v>1</v>
      </c>
      <c r="N131" s="145" t="s">
        <v>39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128</v>
      </c>
      <c r="AT131" s="148" t="s">
        <v>124</v>
      </c>
      <c r="AU131" s="148" t="s">
        <v>129</v>
      </c>
      <c r="AY131" s="13" t="s">
        <v>122</v>
      </c>
      <c r="BE131" s="149">
        <f>IF(N131="základná",J131,0)</f>
        <v>0</v>
      </c>
      <c r="BF131" s="149">
        <f>IF(N131="znížená",J131,0)</f>
        <v>0</v>
      </c>
      <c r="BG131" s="149">
        <f>IF(N131="zákl. prenesená",J131,0)</f>
        <v>0</v>
      </c>
      <c r="BH131" s="149">
        <f>IF(N131="zníž. prenesená",J131,0)</f>
        <v>0</v>
      </c>
      <c r="BI131" s="149">
        <f>IF(N131="nulová",J131,0)</f>
        <v>0</v>
      </c>
      <c r="BJ131" s="13" t="s">
        <v>129</v>
      </c>
      <c r="BK131" s="149">
        <f>ROUND(I131*H131,2)</f>
        <v>0</v>
      </c>
      <c r="BL131" s="13" t="s">
        <v>128</v>
      </c>
      <c r="BM131" s="148" t="s">
        <v>144</v>
      </c>
    </row>
    <row r="132" spans="2:65" s="11" customFormat="1" ht="22.9" customHeight="1">
      <c r="B132" s="123"/>
      <c r="D132" s="124" t="s">
        <v>72</v>
      </c>
      <c r="E132" s="133" t="s">
        <v>129</v>
      </c>
      <c r="F132" s="133" t="s">
        <v>145</v>
      </c>
      <c r="I132" s="126"/>
      <c r="J132" s="134">
        <f>BK132</f>
        <v>0</v>
      </c>
      <c r="L132" s="123"/>
      <c r="M132" s="128"/>
      <c r="P132" s="129">
        <f>SUM(P133:P134)</f>
        <v>0</v>
      </c>
      <c r="R132" s="129">
        <f>SUM(R133:R134)</f>
        <v>109.15253183999999</v>
      </c>
      <c r="T132" s="130">
        <f>SUM(T133:T134)</f>
        <v>0</v>
      </c>
      <c r="AR132" s="124" t="s">
        <v>81</v>
      </c>
      <c r="AT132" s="131" t="s">
        <v>72</v>
      </c>
      <c r="AU132" s="131" t="s">
        <v>81</v>
      </c>
      <c r="AY132" s="124" t="s">
        <v>122</v>
      </c>
      <c r="BK132" s="132">
        <f>SUM(BK133:BK134)</f>
        <v>0</v>
      </c>
    </row>
    <row r="133" spans="2:65" s="1" customFormat="1" ht="24.2" customHeight="1">
      <c r="B133" s="135"/>
      <c r="C133" s="136" t="s">
        <v>146</v>
      </c>
      <c r="D133" s="136" t="s">
        <v>124</v>
      </c>
      <c r="E133" s="137" t="s">
        <v>147</v>
      </c>
      <c r="F133" s="138" t="s">
        <v>148</v>
      </c>
      <c r="G133" s="139" t="s">
        <v>127</v>
      </c>
      <c r="H133" s="140">
        <v>48.4</v>
      </c>
      <c r="I133" s="141"/>
      <c r="J133" s="142">
        <f>ROUND(I133*H133,2)</f>
        <v>0</v>
      </c>
      <c r="K133" s="143"/>
      <c r="L133" s="28"/>
      <c r="M133" s="144" t="s">
        <v>1</v>
      </c>
      <c r="N133" s="145" t="s">
        <v>39</v>
      </c>
      <c r="P133" s="146">
        <f>O133*H133</f>
        <v>0</v>
      </c>
      <c r="Q133" s="146">
        <v>2.19408</v>
      </c>
      <c r="R133" s="146">
        <f>Q133*H133</f>
        <v>106.193472</v>
      </c>
      <c r="S133" s="146">
        <v>0</v>
      </c>
      <c r="T133" s="147">
        <f>S133*H133</f>
        <v>0</v>
      </c>
      <c r="AR133" s="148" t="s">
        <v>128</v>
      </c>
      <c r="AT133" s="148" t="s">
        <v>124</v>
      </c>
      <c r="AU133" s="148" t="s">
        <v>129</v>
      </c>
      <c r="AY133" s="13" t="s">
        <v>122</v>
      </c>
      <c r="BE133" s="149">
        <f>IF(N133="základná",J133,0)</f>
        <v>0</v>
      </c>
      <c r="BF133" s="149">
        <f>IF(N133="znížená",J133,0)</f>
        <v>0</v>
      </c>
      <c r="BG133" s="149">
        <f>IF(N133="zákl. prenesená",J133,0)</f>
        <v>0</v>
      </c>
      <c r="BH133" s="149">
        <f>IF(N133="zníž. prenesená",J133,0)</f>
        <v>0</v>
      </c>
      <c r="BI133" s="149">
        <f>IF(N133="nulová",J133,0)</f>
        <v>0</v>
      </c>
      <c r="BJ133" s="13" t="s">
        <v>129</v>
      </c>
      <c r="BK133" s="149">
        <f>ROUND(I133*H133,2)</f>
        <v>0</v>
      </c>
      <c r="BL133" s="13" t="s">
        <v>128</v>
      </c>
      <c r="BM133" s="148" t="s">
        <v>149</v>
      </c>
    </row>
    <row r="134" spans="2:65" s="1" customFormat="1" ht="16.5" customHeight="1">
      <c r="B134" s="135"/>
      <c r="C134" s="136" t="s">
        <v>150</v>
      </c>
      <c r="D134" s="136" t="s">
        <v>124</v>
      </c>
      <c r="E134" s="137" t="s">
        <v>151</v>
      </c>
      <c r="F134" s="138" t="s">
        <v>152</v>
      </c>
      <c r="G134" s="139" t="s">
        <v>153</v>
      </c>
      <c r="H134" s="140">
        <v>2.9039999999999999</v>
      </c>
      <c r="I134" s="141"/>
      <c r="J134" s="142">
        <f>ROUND(I134*H134,2)</f>
        <v>0</v>
      </c>
      <c r="K134" s="143"/>
      <c r="L134" s="28"/>
      <c r="M134" s="144" t="s">
        <v>1</v>
      </c>
      <c r="N134" s="145" t="s">
        <v>39</v>
      </c>
      <c r="P134" s="146">
        <f>O134*H134</f>
        <v>0</v>
      </c>
      <c r="Q134" s="146">
        <v>1.0189600000000001</v>
      </c>
      <c r="R134" s="146">
        <f>Q134*H134</f>
        <v>2.9590598400000001</v>
      </c>
      <c r="S134" s="146">
        <v>0</v>
      </c>
      <c r="T134" s="147">
        <f>S134*H134</f>
        <v>0</v>
      </c>
      <c r="AR134" s="148" t="s">
        <v>128</v>
      </c>
      <c r="AT134" s="148" t="s">
        <v>124</v>
      </c>
      <c r="AU134" s="148" t="s">
        <v>129</v>
      </c>
      <c r="AY134" s="13" t="s">
        <v>122</v>
      </c>
      <c r="BE134" s="149">
        <f>IF(N134="základná",J134,0)</f>
        <v>0</v>
      </c>
      <c r="BF134" s="149">
        <f>IF(N134="znížená",J134,0)</f>
        <v>0</v>
      </c>
      <c r="BG134" s="149">
        <f>IF(N134="zákl. prenesená",J134,0)</f>
        <v>0</v>
      </c>
      <c r="BH134" s="149">
        <f>IF(N134="zníž. prenesená",J134,0)</f>
        <v>0</v>
      </c>
      <c r="BI134" s="149">
        <f>IF(N134="nulová",J134,0)</f>
        <v>0</v>
      </c>
      <c r="BJ134" s="13" t="s">
        <v>129</v>
      </c>
      <c r="BK134" s="149">
        <f>ROUND(I134*H134,2)</f>
        <v>0</v>
      </c>
      <c r="BL134" s="13" t="s">
        <v>128</v>
      </c>
      <c r="BM134" s="148" t="s">
        <v>154</v>
      </c>
    </row>
    <row r="135" spans="2:65" s="11" customFormat="1" ht="22.9" customHeight="1">
      <c r="B135" s="123"/>
      <c r="D135" s="124" t="s">
        <v>72</v>
      </c>
      <c r="E135" s="133" t="s">
        <v>141</v>
      </c>
      <c r="F135" s="133" t="s">
        <v>155</v>
      </c>
      <c r="I135" s="126"/>
      <c r="J135" s="134">
        <f>BK135</f>
        <v>0</v>
      </c>
      <c r="L135" s="123"/>
      <c r="M135" s="128"/>
      <c r="P135" s="129">
        <f>SUM(P136:P137)</f>
        <v>0</v>
      </c>
      <c r="R135" s="129">
        <f>SUM(R136:R137)</f>
        <v>6.2886199999999999</v>
      </c>
      <c r="T135" s="130">
        <f>SUM(T136:T137)</f>
        <v>0</v>
      </c>
      <c r="AR135" s="124" t="s">
        <v>81</v>
      </c>
      <c r="AT135" s="131" t="s">
        <v>72</v>
      </c>
      <c r="AU135" s="131" t="s">
        <v>81</v>
      </c>
      <c r="AY135" s="124" t="s">
        <v>122</v>
      </c>
      <c r="BK135" s="132">
        <f>SUM(BK136:BK137)</f>
        <v>0</v>
      </c>
    </row>
    <row r="136" spans="2:65" s="1" customFormat="1" ht="33" customHeight="1">
      <c r="B136" s="135"/>
      <c r="C136" s="136" t="s">
        <v>156</v>
      </c>
      <c r="D136" s="136" t="s">
        <v>124</v>
      </c>
      <c r="E136" s="137" t="s">
        <v>157</v>
      </c>
      <c r="F136" s="138" t="s">
        <v>158</v>
      </c>
      <c r="G136" s="139" t="s">
        <v>159</v>
      </c>
      <c r="H136" s="140">
        <v>1742</v>
      </c>
      <c r="I136" s="141"/>
      <c r="J136" s="142">
        <f>ROUND(I136*H136,2)</f>
        <v>0</v>
      </c>
      <c r="K136" s="143"/>
      <c r="L136" s="28"/>
      <c r="M136" s="144" t="s">
        <v>1</v>
      </c>
      <c r="N136" s="145" t="s">
        <v>39</v>
      </c>
      <c r="P136" s="146">
        <f>O136*H136</f>
        <v>0</v>
      </c>
      <c r="Q136" s="146">
        <v>3.1E-4</v>
      </c>
      <c r="R136" s="146">
        <f>Q136*H136</f>
        <v>0.54001999999999994</v>
      </c>
      <c r="S136" s="146">
        <v>0</v>
      </c>
      <c r="T136" s="147">
        <f>S136*H136</f>
        <v>0</v>
      </c>
      <c r="AR136" s="148" t="s">
        <v>128</v>
      </c>
      <c r="AT136" s="148" t="s">
        <v>124</v>
      </c>
      <c r="AU136" s="148" t="s">
        <v>129</v>
      </c>
      <c r="AY136" s="13" t="s">
        <v>122</v>
      </c>
      <c r="BE136" s="149">
        <f>IF(N136="základná",J136,0)</f>
        <v>0</v>
      </c>
      <c r="BF136" s="149">
        <f>IF(N136="znížená",J136,0)</f>
        <v>0</v>
      </c>
      <c r="BG136" s="149">
        <f>IF(N136="zákl. prenesená",J136,0)</f>
        <v>0</v>
      </c>
      <c r="BH136" s="149">
        <f>IF(N136="zníž. prenesená",J136,0)</f>
        <v>0</v>
      </c>
      <c r="BI136" s="149">
        <f>IF(N136="nulová",J136,0)</f>
        <v>0</v>
      </c>
      <c r="BJ136" s="13" t="s">
        <v>129</v>
      </c>
      <c r="BK136" s="149">
        <f>ROUND(I136*H136,2)</f>
        <v>0</v>
      </c>
      <c r="BL136" s="13" t="s">
        <v>128</v>
      </c>
      <c r="BM136" s="148" t="s">
        <v>160</v>
      </c>
    </row>
    <row r="137" spans="2:65" s="1" customFormat="1" ht="24.2" customHeight="1">
      <c r="B137" s="135"/>
      <c r="C137" s="150" t="s">
        <v>161</v>
      </c>
      <c r="D137" s="150" t="s">
        <v>162</v>
      </c>
      <c r="E137" s="151" t="s">
        <v>163</v>
      </c>
      <c r="F137" s="152" t="s">
        <v>164</v>
      </c>
      <c r="G137" s="153" t="s">
        <v>159</v>
      </c>
      <c r="H137" s="154">
        <v>1742</v>
      </c>
      <c r="I137" s="155"/>
      <c r="J137" s="156">
        <f>ROUND(I137*H137,2)</f>
        <v>0</v>
      </c>
      <c r="K137" s="157"/>
      <c r="L137" s="158"/>
      <c r="M137" s="159" t="s">
        <v>1</v>
      </c>
      <c r="N137" s="160" t="s">
        <v>39</v>
      </c>
      <c r="P137" s="146">
        <f>O137*H137</f>
        <v>0</v>
      </c>
      <c r="Q137" s="146">
        <v>3.3E-3</v>
      </c>
      <c r="R137" s="146">
        <f>Q137*H137</f>
        <v>5.7485999999999997</v>
      </c>
      <c r="S137" s="146">
        <v>0</v>
      </c>
      <c r="T137" s="147">
        <f>S137*H137</f>
        <v>0</v>
      </c>
      <c r="AR137" s="148" t="s">
        <v>156</v>
      </c>
      <c r="AT137" s="148" t="s">
        <v>162</v>
      </c>
      <c r="AU137" s="148" t="s">
        <v>129</v>
      </c>
      <c r="AY137" s="13" t="s">
        <v>122</v>
      </c>
      <c r="BE137" s="149">
        <f>IF(N137="základná",J137,0)</f>
        <v>0</v>
      </c>
      <c r="BF137" s="149">
        <f>IF(N137="znížená",J137,0)</f>
        <v>0</v>
      </c>
      <c r="BG137" s="149">
        <f>IF(N137="zákl. prenesená",J137,0)</f>
        <v>0</v>
      </c>
      <c r="BH137" s="149">
        <f>IF(N137="zníž. prenesená",J137,0)</f>
        <v>0</v>
      </c>
      <c r="BI137" s="149">
        <f>IF(N137="nulová",J137,0)</f>
        <v>0</v>
      </c>
      <c r="BJ137" s="13" t="s">
        <v>129</v>
      </c>
      <c r="BK137" s="149">
        <f>ROUND(I137*H137,2)</f>
        <v>0</v>
      </c>
      <c r="BL137" s="13" t="s">
        <v>128</v>
      </c>
      <c r="BM137" s="148" t="s">
        <v>165</v>
      </c>
    </row>
    <row r="138" spans="2:65" s="11" customFormat="1" ht="22.9" customHeight="1">
      <c r="B138" s="123"/>
      <c r="D138" s="124" t="s">
        <v>72</v>
      </c>
      <c r="E138" s="133" t="s">
        <v>161</v>
      </c>
      <c r="F138" s="133" t="s">
        <v>166</v>
      </c>
      <c r="I138" s="126"/>
      <c r="J138" s="134">
        <f>BK138</f>
        <v>0</v>
      </c>
      <c r="L138" s="123"/>
      <c r="M138" s="128"/>
      <c r="P138" s="129">
        <f>SUM(P139:P141)</f>
        <v>0</v>
      </c>
      <c r="R138" s="129">
        <f>SUM(R139:R141)</f>
        <v>48.181568800000008</v>
      </c>
      <c r="T138" s="130">
        <f>SUM(T139:T141)</f>
        <v>0</v>
      </c>
      <c r="AR138" s="124" t="s">
        <v>81</v>
      </c>
      <c r="AT138" s="131" t="s">
        <v>72</v>
      </c>
      <c r="AU138" s="131" t="s">
        <v>81</v>
      </c>
      <c r="AY138" s="124" t="s">
        <v>122</v>
      </c>
      <c r="BK138" s="132">
        <f>SUM(BK139:BK141)</f>
        <v>0</v>
      </c>
    </row>
    <row r="139" spans="2:65" s="1" customFormat="1" ht="33" customHeight="1">
      <c r="B139" s="135"/>
      <c r="C139" s="136" t="s">
        <v>167</v>
      </c>
      <c r="D139" s="136" t="s">
        <v>124</v>
      </c>
      <c r="E139" s="137" t="s">
        <v>168</v>
      </c>
      <c r="F139" s="138" t="s">
        <v>169</v>
      </c>
      <c r="G139" s="139" t="s">
        <v>170</v>
      </c>
      <c r="H139" s="140">
        <v>172</v>
      </c>
      <c r="I139" s="141"/>
      <c r="J139" s="142">
        <f>ROUND(I139*H139,2)</f>
        <v>0</v>
      </c>
      <c r="K139" s="143"/>
      <c r="L139" s="28"/>
      <c r="M139" s="144" t="s">
        <v>1</v>
      </c>
      <c r="N139" s="145" t="s">
        <v>39</v>
      </c>
      <c r="P139" s="146">
        <f>O139*H139</f>
        <v>0</v>
      </c>
      <c r="Q139" s="146">
        <v>0.12584000000000001</v>
      </c>
      <c r="R139" s="146">
        <f>Q139*H139</f>
        <v>21.644480000000001</v>
      </c>
      <c r="S139" s="146">
        <v>0</v>
      </c>
      <c r="T139" s="147">
        <f>S139*H139</f>
        <v>0</v>
      </c>
      <c r="AR139" s="148" t="s">
        <v>128</v>
      </c>
      <c r="AT139" s="148" t="s">
        <v>124</v>
      </c>
      <c r="AU139" s="148" t="s">
        <v>129</v>
      </c>
      <c r="AY139" s="13" t="s">
        <v>122</v>
      </c>
      <c r="BE139" s="149">
        <f>IF(N139="základná",J139,0)</f>
        <v>0</v>
      </c>
      <c r="BF139" s="149">
        <f>IF(N139="znížená",J139,0)</f>
        <v>0</v>
      </c>
      <c r="BG139" s="149">
        <f>IF(N139="zákl. prenesená",J139,0)</f>
        <v>0</v>
      </c>
      <c r="BH139" s="149">
        <f>IF(N139="zníž. prenesená",J139,0)</f>
        <v>0</v>
      </c>
      <c r="BI139" s="149">
        <f>IF(N139="nulová",J139,0)</f>
        <v>0</v>
      </c>
      <c r="BJ139" s="13" t="s">
        <v>129</v>
      </c>
      <c r="BK139" s="149">
        <f>ROUND(I139*H139,2)</f>
        <v>0</v>
      </c>
      <c r="BL139" s="13" t="s">
        <v>128</v>
      </c>
      <c r="BM139" s="148" t="s">
        <v>171</v>
      </c>
    </row>
    <row r="140" spans="2:65" s="1" customFormat="1" ht="16.5" customHeight="1">
      <c r="B140" s="135"/>
      <c r="C140" s="150" t="s">
        <v>172</v>
      </c>
      <c r="D140" s="150" t="s">
        <v>162</v>
      </c>
      <c r="E140" s="151" t="s">
        <v>173</v>
      </c>
      <c r="F140" s="152" t="s">
        <v>174</v>
      </c>
      <c r="G140" s="153" t="s">
        <v>175</v>
      </c>
      <c r="H140" s="154">
        <v>173.72</v>
      </c>
      <c r="I140" s="155"/>
      <c r="J140" s="156">
        <f>ROUND(I140*H140,2)</f>
        <v>0</v>
      </c>
      <c r="K140" s="157"/>
      <c r="L140" s="158"/>
      <c r="M140" s="159" t="s">
        <v>1</v>
      </c>
      <c r="N140" s="160" t="s">
        <v>39</v>
      </c>
      <c r="P140" s="146">
        <f>O140*H140</f>
        <v>0</v>
      </c>
      <c r="Q140" s="146">
        <v>2.1999999999999999E-2</v>
      </c>
      <c r="R140" s="146">
        <f>Q140*H140</f>
        <v>3.8218399999999999</v>
      </c>
      <c r="S140" s="146">
        <v>0</v>
      </c>
      <c r="T140" s="147">
        <f>S140*H140</f>
        <v>0</v>
      </c>
      <c r="AR140" s="148" t="s">
        <v>156</v>
      </c>
      <c r="AT140" s="148" t="s">
        <v>162</v>
      </c>
      <c r="AU140" s="148" t="s">
        <v>129</v>
      </c>
      <c r="AY140" s="13" t="s">
        <v>122</v>
      </c>
      <c r="BE140" s="149">
        <f>IF(N140="základná",J140,0)</f>
        <v>0</v>
      </c>
      <c r="BF140" s="149">
        <f>IF(N140="znížená",J140,0)</f>
        <v>0</v>
      </c>
      <c r="BG140" s="149">
        <f>IF(N140="zákl. prenesená",J140,0)</f>
        <v>0</v>
      </c>
      <c r="BH140" s="149">
        <f>IF(N140="zníž. prenesená",J140,0)</f>
        <v>0</v>
      </c>
      <c r="BI140" s="149">
        <f>IF(N140="nulová",J140,0)</f>
        <v>0</v>
      </c>
      <c r="BJ140" s="13" t="s">
        <v>129</v>
      </c>
      <c r="BK140" s="149">
        <f>ROUND(I140*H140,2)</f>
        <v>0</v>
      </c>
      <c r="BL140" s="13" t="s">
        <v>128</v>
      </c>
      <c r="BM140" s="148" t="s">
        <v>176</v>
      </c>
    </row>
    <row r="141" spans="2:65" s="1" customFormat="1" ht="33" customHeight="1">
      <c r="B141" s="135"/>
      <c r="C141" s="136" t="s">
        <v>177</v>
      </c>
      <c r="D141" s="136" t="s">
        <v>124</v>
      </c>
      <c r="E141" s="137" t="s">
        <v>178</v>
      </c>
      <c r="F141" s="138" t="s">
        <v>179</v>
      </c>
      <c r="G141" s="139" t="s">
        <v>127</v>
      </c>
      <c r="H141" s="140">
        <v>10.32</v>
      </c>
      <c r="I141" s="141"/>
      <c r="J141" s="142">
        <f>ROUND(I141*H141,2)</f>
        <v>0</v>
      </c>
      <c r="K141" s="143"/>
      <c r="L141" s="28"/>
      <c r="M141" s="144" t="s">
        <v>1</v>
      </c>
      <c r="N141" s="145" t="s">
        <v>39</v>
      </c>
      <c r="P141" s="146">
        <f>O141*H141</f>
        <v>0</v>
      </c>
      <c r="Q141" s="146">
        <v>2.2010900000000002</v>
      </c>
      <c r="R141" s="146">
        <f>Q141*H141</f>
        <v>22.715248800000001</v>
      </c>
      <c r="S141" s="146">
        <v>0</v>
      </c>
      <c r="T141" s="147">
        <f>S141*H141</f>
        <v>0</v>
      </c>
      <c r="AR141" s="148" t="s">
        <v>128</v>
      </c>
      <c r="AT141" s="148" t="s">
        <v>124</v>
      </c>
      <c r="AU141" s="148" t="s">
        <v>129</v>
      </c>
      <c r="AY141" s="13" t="s">
        <v>122</v>
      </c>
      <c r="BE141" s="149">
        <f>IF(N141="základná",J141,0)</f>
        <v>0</v>
      </c>
      <c r="BF141" s="149">
        <f>IF(N141="znížená",J141,0)</f>
        <v>0</v>
      </c>
      <c r="BG141" s="149">
        <f>IF(N141="zákl. prenesená",J141,0)</f>
        <v>0</v>
      </c>
      <c r="BH141" s="149">
        <f>IF(N141="zníž. prenesená",J141,0)</f>
        <v>0</v>
      </c>
      <c r="BI141" s="149">
        <f>IF(N141="nulová",J141,0)</f>
        <v>0</v>
      </c>
      <c r="BJ141" s="13" t="s">
        <v>129</v>
      </c>
      <c r="BK141" s="149">
        <f>ROUND(I141*H141,2)</f>
        <v>0</v>
      </c>
      <c r="BL141" s="13" t="s">
        <v>128</v>
      </c>
      <c r="BM141" s="148" t="s">
        <v>180</v>
      </c>
    </row>
    <row r="142" spans="2:65" s="11" customFormat="1" ht="22.9" customHeight="1">
      <c r="B142" s="123"/>
      <c r="D142" s="124" t="s">
        <v>72</v>
      </c>
      <c r="E142" s="133" t="s">
        <v>181</v>
      </c>
      <c r="F142" s="133" t="s">
        <v>182</v>
      </c>
      <c r="I142" s="126"/>
      <c r="J142" s="134">
        <f>BK142</f>
        <v>0</v>
      </c>
      <c r="L142" s="123"/>
      <c r="M142" s="128"/>
      <c r="P142" s="129">
        <f>P143</f>
        <v>0</v>
      </c>
      <c r="R142" s="129">
        <f>R143</f>
        <v>0</v>
      </c>
      <c r="T142" s="130">
        <f>T143</f>
        <v>0</v>
      </c>
      <c r="AR142" s="124" t="s">
        <v>81</v>
      </c>
      <c r="AT142" s="131" t="s">
        <v>72</v>
      </c>
      <c r="AU142" s="131" t="s">
        <v>81</v>
      </c>
      <c r="AY142" s="124" t="s">
        <v>122</v>
      </c>
      <c r="BK142" s="132">
        <f>BK143</f>
        <v>0</v>
      </c>
    </row>
    <row r="143" spans="2:65" s="1" customFormat="1" ht="24.2" customHeight="1">
      <c r="B143" s="135"/>
      <c r="C143" s="136" t="s">
        <v>183</v>
      </c>
      <c r="D143" s="136" t="s">
        <v>124</v>
      </c>
      <c r="E143" s="137" t="s">
        <v>184</v>
      </c>
      <c r="F143" s="138" t="s">
        <v>185</v>
      </c>
      <c r="G143" s="139" t="s">
        <v>153</v>
      </c>
      <c r="H143" s="140">
        <v>163.62299999999999</v>
      </c>
      <c r="I143" s="141"/>
      <c r="J143" s="142">
        <f>ROUND(I143*H143,2)</f>
        <v>0</v>
      </c>
      <c r="K143" s="143"/>
      <c r="L143" s="28"/>
      <c r="M143" s="144" t="s">
        <v>1</v>
      </c>
      <c r="N143" s="145" t="s">
        <v>39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128</v>
      </c>
      <c r="AT143" s="148" t="s">
        <v>124</v>
      </c>
      <c r="AU143" s="148" t="s">
        <v>129</v>
      </c>
      <c r="AY143" s="13" t="s">
        <v>122</v>
      </c>
      <c r="BE143" s="149">
        <f>IF(N143="základná",J143,0)</f>
        <v>0</v>
      </c>
      <c r="BF143" s="149">
        <f>IF(N143="znížená",J143,0)</f>
        <v>0</v>
      </c>
      <c r="BG143" s="149">
        <f>IF(N143="zákl. prenesená",J143,0)</f>
        <v>0</v>
      </c>
      <c r="BH143" s="149">
        <f>IF(N143="zníž. prenesená",J143,0)</f>
        <v>0</v>
      </c>
      <c r="BI143" s="149">
        <f>IF(N143="nulová",J143,0)</f>
        <v>0</v>
      </c>
      <c r="BJ143" s="13" t="s">
        <v>129</v>
      </c>
      <c r="BK143" s="149">
        <f>ROUND(I143*H143,2)</f>
        <v>0</v>
      </c>
      <c r="BL143" s="13" t="s">
        <v>128</v>
      </c>
      <c r="BM143" s="148" t="s">
        <v>186</v>
      </c>
    </row>
    <row r="144" spans="2:65" s="11" customFormat="1" ht="25.9" customHeight="1">
      <c r="B144" s="123"/>
      <c r="D144" s="124" t="s">
        <v>72</v>
      </c>
      <c r="E144" s="125" t="s">
        <v>187</v>
      </c>
      <c r="F144" s="125" t="s">
        <v>188</v>
      </c>
      <c r="I144" s="126"/>
      <c r="J144" s="127">
        <f>BK144</f>
        <v>0</v>
      </c>
      <c r="L144" s="123"/>
      <c r="M144" s="128"/>
      <c r="P144" s="129">
        <f>P145</f>
        <v>0</v>
      </c>
      <c r="R144" s="129">
        <f>R145</f>
        <v>5.0000000000000002E-5</v>
      </c>
      <c r="T144" s="130">
        <f>T145</f>
        <v>0</v>
      </c>
      <c r="AR144" s="124" t="s">
        <v>129</v>
      </c>
      <c r="AT144" s="131" t="s">
        <v>72</v>
      </c>
      <c r="AU144" s="131" t="s">
        <v>73</v>
      </c>
      <c r="AY144" s="124" t="s">
        <v>122</v>
      </c>
      <c r="BK144" s="132">
        <f>BK145</f>
        <v>0</v>
      </c>
    </row>
    <row r="145" spans="2:65" s="11" customFormat="1" ht="22.9" customHeight="1">
      <c r="B145" s="123"/>
      <c r="D145" s="124" t="s">
        <v>72</v>
      </c>
      <c r="E145" s="133" t="s">
        <v>189</v>
      </c>
      <c r="F145" s="133" t="s">
        <v>190</v>
      </c>
      <c r="I145" s="126"/>
      <c r="J145" s="134">
        <f>BK145</f>
        <v>0</v>
      </c>
      <c r="L145" s="123"/>
      <c r="M145" s="128"/>
      <c r="P145" s="129">
        <f>P146</f>
        <v>0</v>
      </c>
      <c r="R145" s="129">
        <f>R146</f>
        <v>5.0000000000000002E-5</v>
      </c>
      <c r="T145" s="130">
        <f>T146</f>
        <v>0</v>
      </c>
      <c r="AR145" s="124" t="s">
        <v>129</v>
      </c>
      <c r="AT145" s="131" t="s">
        <v>72</v>
      </c>
      <c r="AU145" s="131" t="s">
        <v>81</v>
      </c>
      <c r="AY145" s="124" t="s">
        <v>122</v>
      </c>
      <c r="BK145" s="132">
        <f>BK146</f>
        <v>0</v>
      </c>
    </row>
    <row r="146" spans="2:65" s="1" customFormat="1" ht="37.9" customHeight="1">
      <c r="B146" s="135"/>
      <c r="C146" s="136" t="s">
        <v>191</v>
      </c>
      <c r="D146" s="136" t="s">
        <v>124</v>
      </c>
      <c r="E146" s="137" t="s">
        <v>192</v>
      </c>
      <c r="F146" s="138" t="s">
        <v>193</v>
      </c>
      <c r="G146" s="139" t="s">
        <v>175</v>
      </c>
      <c r="H146" s="140">
        <v>1</v>
      </c>
      <c r="I146" s="141"/>
      <c r="J146" s="142">
        <f>ROUND(I146*H146,2)</f>
        <v>0</v>
      </c>
      <c r="K146" s="143"/>
      <c r="L146" s="28"/>
      <c r="M146" s="161" t="s">
        <v>1</v>
      </c>
      <c r="N146" s="162" t="s">
        <v>39</v>
      </c>
      <c r="O146" s="163"/>
      <c r="P146" s="164">
        <f>O146*H146</f>
        <v>0</v>
      </c>
      <c r="Q146" s="164">
        <v>5.0000000000000002E-5</v>
      </c>
      <c r="R146" s="164">
        <f>Q146*H146</f>
        <v>5.0000000000000002E-5</v>
      </c>
      <c r="S146" s="164">
        <v>0</v>
      </c>
      <c r="T146" s="165">
        <f>S146*H146</f>
        <v>0</v>
      </c>
      <c r="AR146" s="148" t="s">
        <v>194</v>
      </c>
      <c r="AT146" s="148" t="s">
        <v>124</v>
      </c>
      <c r="AU146" s="148" t="s">
        <v>129</v>
      </c>
      <c r="AY146" s="13" t="s">
        <v>122</v>
      </c>
      <c r="BE146" s="149">
        <f>IF(N146="základná",J146,0)</f>
        <v>0</v>
      </c>
      <c r="BF146" s="149">
        <f>IF(N146="znížená",J146,0)</f>
        <v>0</v>
      </c>
      <c r="BG146" s="149">
        <f>IF(N146="zákl. prenesená",J146,0)</f>
        <v>0</v>
      </c>
      <c r="BH146" s="149">
        <f>IF(N146="zníž. prenesená",J146,0)</f>
        <v>0</v>
      </c>
      <c r="BI146" s="149">
        <f>IF(N146="nulová",J146,0)</f>
        <v>0</v>
      </c>
      <c r="BJ146" s="13" t="s">
        <v>129</v>
      </c>
      <c r="BK146" s="149">
        <f>ROUND(I146*H146,2)</f>
        <v>0</v>
      </c>
      <c r="BL146" s="13" t="s">
        <v>194</v>
      </c>
      <c r="BM146" s="148" t="s">
        <v>195</v>
      </c>
    </row>
    <row r="147" spans="2:65" s="1" customFormat="1" ht="6.95" customHeight="1">
      <c r="B147" s="43"/>
      <c r="C147" s="44"/>
      <c r="D147" s="44"/>
      <c r="E147" s="44"/>
      <c r="F147" s="44"/>
      <c r="G147" s="44"/>
      <c r="H147" s="44"/>
      <c r="I147" s="44"/>
      <c r="J147" s="44"/>
      <c r="K147" s="44"/>
      <c r="L147" s="28"/>
    </row>
  </sheetData>
  <autoFilter ref="C123:K146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3" t="s">
        <v>85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92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8" t="str">
        <f>'Rekapitulácia stavby'!K6</f>
        <v>Rozvoj športového areálu v meste Kolárovo</v>
      </c>
      <c r="F7" s="209"/>
      <c r="G7" s="209"/>
      <c r="H7" s="209"/>
      <c r="L7" s="16"/>
    </row>
    <row r="8" spans="2:46" s="1" customFormat="1" ht="12" customHeight="1">
      <c r="B8" s="28"/>
      <c r="D8" s="23" t="s">
        <v>93</v>
      </c>
      <c r="L8" s="28"/>
    </row>
    <row r="9" spans="2:46" s="1" customFormat="1" ht="16.5" customHeight="1">
      <c r="B9" s="28"/>
      <c r="E9" s="166" t="s">
        <v>196</v>
      </c>
      <c r="F9" s="210"/>
      <c r="G9" s="210"/>
      <c r="H9" s="210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Vyplň údaj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1" t="str">
        <f>'Rekapitulácia stavby'!E14</f>
        <v>Vyplň údaj</v>
      </c>
      <c r="F18" s="188"/>
      <c r="G18" s="188"/>
      <c r="H18" s="188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8"/>
      <c r="E27" s="193" t="s">
        <v>1</v>
      </c>
      <c r="F27" s="193"/>
      <c r="G27" s="193"/>
      <c r="H27" s="193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33</v>
      </c>
      <c r="J30" s="65">
        <f>ROUND(J116,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4" t="s">
        <v>37</v>
      </c>
      <c r="E33" s="33" t="s">
        <v>38</v>
      </c>
      <c r="F33" s="90">
        <f>ROUND((SUM(BE116:BE137)),  2)</f>
        <v>0</v>
      </c>
      <c r="G33" s="91"/>
      <c r="H33" s="91"/>
      <c r="I33" s="92">
        <v>0.23</v>
      </c>
      <c r="J33" s="90">
        <f>ROUND(((SUM(BE116:BE137))*I33),  2)</f>
        <v>0</v>
      </c>
      <c r="L33" s="28"/>
    </row>
    <row r="34" spans="2:12" s="1" customFormat="1" ht="14.45" customHeight="1">
      <c r="B34" s="28"/>
      <c r="E34" s="33" t="s">
        <v>39</v>
      </c>
      <c r="F34" s="93">
        <f>ROUND((SUM(BF116:BF137)),  2)</f>
        <v>0</v>
      </c>
      <c r="I34" s="94">
        <v>0.23</v>
      </c>
      <c r="J34" s="93">
        <f>ROUND(((SUM(BF116:BF137))*I34),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93">
        <f>ROUND((SUM(BG116:BG137)),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93">
        <f>ROUND((SUM(BH116:BH137)),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42</v>
      </c>
      <c r="F37" s="90">
        <f>ROUND((SUM(BI116:BI137)),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43</v>
      </c>
      <c r="E39" s="56"/>
      <c r="F39" s="56"/>
      <c r="G39" s="97" t="s">
        <v>44</v>
      </c>
      <c r="H39" s="98" t="s">
        <v>45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48</v>
      </c>
      <c r="E61" s="30"/>
      <c r="F61" s="101" t="s">
        <v>49</v>
      </c>
      <c r="G61" s="42" t="s">
        <v>48</v>
      </c>
      <c r="H61" s="30"/>
      <c r="I61" s="30"/>
      <c r="J61" s="102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48</v>
      </c>
      <c r="E76" s="30"/>
      <c r="F76" s="101" t="s">
        <v>49</v>
      </c>
      <c r="G76" s="42" t="s">
        <v>48</v>
      </c>
      <c r="H76" s="30"/>
      <c r="I76" s="30"/>
      <c r="J76" s="102" t="s">
        <v>49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95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08" t="str">
        <f>E7</f>
        <v>Rozvoj športového areálu v meste Kolárovo</v>
      </c>
      <c r="F85" s="209"/>
      <c r="G85" s="209"/>
      <c r="H85" s="209"/>
      <c r="L85" s="28"/>
    </row>
    <row r="86" spans="2:47" s="1" customFormat="1" ht="12" customHeight="1">
      <c r="B86" s="28"/>
      <c r="C86" s="23" t="s">
        <v>93</v>
      </c>
      <c r="L86" s="28"/>
    </row>
    <row r="87" spans="2:47" s="1" customFormat="1" ht="16.5" customHeight="1">
      <c r="B87" s="28"/>
      <c r="E87" s="166" t="str">
        <f>E9</f>
        <v xml:space="preserve">SO 110 - Osvetlenie ihriska SO 100 </v>
      </c>
      <c r="F87" s="210"/>
      <c r="G87" s="210"/>
      <c r="H87" s="210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Kolárovo</v>
      </c>
      <c r="I89" s="23" t="s">
        <v>21</v>
      </c>
      <c r="J89" s="51" t="str">
        <f>IF(J12="","",J12)</f>
        <v>Vyplň údaj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Futbalový klub Kolárovo</v>
      </c>
      <c r="I91" s="23" t="s">
        <v>28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96</v>
      </c>
      <c r="D94" s="95"/>
      <c r="E94" s="95"/>
      <c r="F94" s="95"/>
      <c r="G94" s="95"/>
      <c r="H94" s="95"/>
      <c r="I94" s="95"/>
      <c r="J94" s="104" t="s">
        <v>97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98</v>
      </c>
      <c r="J96" s="65">
        <f>J116</f>
        <v>0</v>
      </c>
      <c r="L96" s="28"/>
      <c r="AU96" s="13" t="s">
        <v>99</v>
      </c>
    </row>
    <row r="97" spans="2:12" s="1" customFormat="1" ht="21.75" customHeight="1">
      <c r="B97" s="28"/>
      <c r="L97" s="28"/>
    </row>
    <row r="98" spans="2:12" s="1" customFormat="1" ht="6.95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28"/>
    </row>
    <row r="102" spans="2:12" s="1" customFormat="1" ht="6.95" customHeight="1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28"/>
    </row>
    <row r="103" spans="2:12" s="1" customFormat="1" ht="24.95" customHeight="1">
      <c r="B103" s="28"/>
      <c r="C103" s="17" t="s">
        <v>108</v>
      </c>
      <c r="L103" s="28"/>
    </row>
    <row r="104" spans="2:12" s="1" customFormat="1" ht="6.95" customHeight="1">
      <c r="B104" s="28"/>
      <c r="L104" s="28"/>
    </row>
    <row r="105" spans="2:12" s="1" customFormat="1" ht="12" customHeight="1">
      <c r="B105" s="28"/>
      <c r="C105" s="23" t="s">
        <v>15</v>
      </c>
      <c r="L105" s="28"/>
    </row>
    <row r="106" spans="2:12" s="1" customFormat="1" ht="16.5" customHeight="1">
      <c r="B106" s="28"/>
      <c r="E106" s="208" t="str">
        <f>E7</f>
        <v>Rozvoj športového areálu v meste Kolárovo</v>
      </c>
      <c r="F106" s="209"/>
      <c r="G106" s="209"/>
      <c r="H106" s="209"/>
      <c r="L106" s="28"/>
    </row>
    <row r="107" spans="2:12" s="1" customFormat="1" ht="12" customHeight="1">
      <c r="B107" s="28"/>
      <c r="C107" s="23" t="s">
        <v>93</v>
      </c>
      <c r="L107" s="28"/>
    </row>
    <row r="108" spans="2:12" s="1" customFormat="1" ht="16.5" customHeight="1">
      <c r="B108" s="28"/>
      <c r="E108" s="166" t="str">
        <f>E9</f>
        <v xml:space="preserve">SO 110 - Osvetlenie ihriska SO 100 </v>
      </c>
      <c r="F108" s="210"/>
      <c r="G108" s="210"/>
      <c r="H108" s="210"/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19</v>
      </c>
      <c r="F110" s="21" t="str">
        <f>F12</f>
        <v>Kolárovo</v>
      </c>
      <c r="I110" s="23" t="s">
        <v>21</v>
      </c>
      <c r="J110" s="51" t="str">
        <f>IF(J12="","",J12)</f>
        <v>Vyplň údaj</v>
      </c>
      <c r="L110" s="28"/>
    </row>
    <row r="111" spans="2:12" s="1" customFormat="1" ht="6.95" customHeight="1">
      <c r="B111" s="28"/>
      <c r="L111" s="28"/>
    </row>
    <row r="112" spans="2:12" s="1" customFormat="1" ht="15.2" customHeight="1">
      <c r="B112" s="28"/>
      <c r="C112" s="23" t="s">
        <v>22</v>
      </c>
      <c r="F112" s="21" t="str">
        <f>E15</f>
        <v>Futbalový klub Kolárovo</v>
      </c>
      <c r="I112" s="23" t="s">
        <v>28</v>
      </c>
      <c r="J112" s="26" t="str">
        <f>E21</f>
        <v xml:space="preserve"> </v>
      </c>
      <c r="L112" s="28"/>
    </row>
    <row r="113" spans="2:65" s="1" customFormat="1" ht="15.2" customHeight="1">
      <c r="B113" s="28"/>
      <c r="C113" s="23" t="s">
        <v>26</v>
      </c>
      <c r="F113" s="21" t="str">
        <f>IF(E18="","",E18)</f>
        <v>Vyplň údaj</v>
      </c>
      <c r="I113" s="23" t="s">
        <v>31</v>
      </c>
      <c r="J113" s="26" t="str">
        <f>E24</f>
        <v xml:space="preserve"> </v>
      </c>
      <c r="L113" s="28"/>
    </row>
    <row r="114" spans="2:65" s="1" customFormat="1" ht="10.35" customHeight="1">
      <c r="B114" s="28"/>
      <c r="L114" s="28"/>
    </row>
    <row r="115" spans="2:65" s="10" customFormat="1" ht="29.25" customHeight="1">
      <c r="B115" s="114"/>
      <c r="C115" s="115" t="s">
        <v>109</v>
      </c>
      <c r="D115" s="116" t="s">
        <v>58</v>
      </c>
      <c r="E115" s="116" t="s">
        <v>54</v>
      </c>
      <c r="F115" s="116" t="s">
        <v>55</v>
      </c>
      <c r="G115" s="116" t="s">
        <v>110</v>
      </c>
      <c r="H115" s="116" t="s">
        <v>111</v>
      </c>
      <c r="I115" s="116" t="s">
        <v>112</v>
      </c>
      <c r="J115" s="117" t="s">
        <v>97</v>
      </c>
      <c r="K115" s="118" t="s">
        <v>113</v>
      </c>
      <c r="L115" s="114"/>
      <c r="M115" s="58" t="s">
        <v>1</v>
      </c>
      <c r="N115" s="59" t="s">
        <v>37</v>
      </c>
      <c r="O115" s="59" t="s">
        <v>114</v>
      </c>
      <c r="P115" s="59" t="s">
        <v>115</v>
      </c>
      <c r="Q115" s="59" t="s">
        <v>116</v>
      </c>
      <c r="R115" s="59" t="s">
        <v>117</v>
      </c>
      <c r="S115" s="59" t="s">
        <v>118</v>
      </c>
      <c r="T115" s="60" t="s">
        <v>119</v>
      </c>
    </row>
    <row r="116" spans="2:65" s="1" customFormat="1" ht="22.9" customHeight="1">
      <c r="B116" s="28"/>
      <c r="C116" s="63" t="s">
        <v>98</v>
      </c>
      <c r="J116" s="119">
        <f>BK116</f>
        <v>0</v>
      </c>
      <c r="L116" s="28"/>
      <c r="M116" s="61"/>
      <c r="N116" s="52"/>
      <c r="O116" s="52"/>
      <c r="P116" s="120">
        <f>SUM(P117:P137)</f>
        <v>0</v>
      </c>
      <c r="Q116" s="52"/>
      <c r="R116" s="120">
        <f>SUM(R117:R137)</f>
        <v>0</v>
      </c>
      <c r="S116" s="52"/>
      <c r="T116" s="121">
        <f>SUM(T117:T137)</f>
        <v>0</v>
      </c>
      <c r="AT116" s="13" t="s">
        <v>72</v>
      </c>
      <c r="AU116" s="13" t="s">
        <v>99</v>
      </c>
      <c r="BK116" s="122">
        <f>SUM(BK117:BK137)</f>
        <v>0</v>
      </c>
    </row>
    <row r="117" spans="2:65" s="1" customFormat="1" ht="16.5" customHeight="1">
      <c r="B117" s="135"/>
      <c r="C117" s="150" t="s">
        <v>81</v>
      </c>
      <c r="D117" s="150" t="s">
        <v>162</v>
      </c>
      <c r="E117" s="151" t="s">
        <v>197</v>
      </c>
      <c r="F117" s="152" t="s">
        <v>198</v>
      </c>
      <c r="G117" s="153" t="s">
        <v>170</v>
      </c>
      <c r="H117" s="154">
        <v>135</v>
      </c>
      <c r="I117" s="155"/>
      <c r="J117" s="156">
        <f t="shared" ref="J117:J137" si="0">ROUND(I117*H117,2)</f>
        <v>0</v>
      </c>
      <c r="K117" s="157"/>
      <c r="L117" s="158"/>
      <c r="M117" s="159" t="s">
        <v>1</v>
      </c>
      <c r="N117" s="160" t="s">
        <v>39</v>
      </c>
      <c r="P117" s="146">
        <f t="shared" ref="P117:P137" si="1">O117*H117</f>
        <v>0</v>
      </c>
      <c r="Q117" s="146">
        <v>0</v>
      </c>
      <c r="R117" s="146">
        <f t="shared" ref="R117:R137" si="2">Q117*H117</f>
        <v>0</v>
      </c>
      <c r="S117" s="146">
        <v>0</v>
      </c>
      <c r="T117" s="147">
        <f t="shared" ref="T117:T137" si="3">S117*H117</f>
        <v>0</v>
      </c>
      <c r="AR117" s="148" t="s">
        <v>199</v>
      </c>
      <c r="AT117" s="148" t="s">
        <v>162</v>
      </c>
      <c r="AU117" s="148" t="s">
        <v>73</v>
      </c>
      <c r="AY117" s="13" t="s">
        <v>122</v>
      </c>
      <c r="BE117" s="149">
        <f t="shared" ref="BE117:BE137" si="4">IF(N117="základná",J117,0)</f>
        <v>0</v>
      </c>
      <c r="BF117" s="149">
        <f t="shared" ref="BF117:BF137" si="5">IF(N117="znížená",J117,0)</f>
        <v>0</v>
      </c>
      <c r="BG117" s="149">
        <f t="shared" ref="BG117:BG137" si="6">IF(N117="zákl. prenesená",J117,0)</f>
        <v>0</v>
      </c>
      <c r="BH117" s="149">
        <f t="shared" ref="BH117:BH137" si="7">IF(N117="zníž. prenesená",J117,0)</f>
        <v>0</v>
      </c>
      <c r="BI117" s="149">
        <f t="shared" ref="BI117:BI137" si="8">IF(N117="nulová",J117,0)</f>
        <v>0</v>
      </c>
      <c r="BJ117" s="13" t="s">
        <v>129</v>
      </c>
      <c r="BK117" s="149">
        <f t="shared" ref="BK117:BK137" si="9">ROUND(I117*H117,2)</f>
        <v>0</v>
      </c>
      <c r="BL117" s="13" t="s">
        <v>200</v>
      </c>
      <c r="BM117" s="148" t="s">
        <v>201</v>
      </c>
    </row>
    <row r="118" spans="2:65" s="1" customFormat="1" ht="16.5" customHeight="1">
      <c r="B118" s="135"/>
      <c r="C118" s="150" t="s">
        <v>129</v>
      </c>
      <c r="D118" s="150" t="s">
        <v>162</v>
      </c>
      <c r="E118" s="151" t="s">
        <v>202</v>
      </c>
      <c r="F118" s="152" t="s">
        <v>203</v>
      </c>
      <c r="G118" s="153" t="s">
        <v>170</v>
      </c>
      <c r="H118" s="154">
        <v>98</v>
      </c>
      <c r="I118" s="155"/>
      <c r="J118" s="156">
        <f t="shared" si="0"/>
        <v>0</v>
      </c>
      <c r="K118" s="157"/>
      <c r="L118" s="158"/>
      <c r="M118" s="159" t="s">
        <v>1</v>
      </c>
      <c r="N118" s="160" t="s">
        <v>39</v>
      </c>
      <c r="P118" s="146">
        <f t="shared" si="1"/>
        <v>0</v>
      </c>
      <c r="Q118" s="146">
        <v>0</v>
      </c>
      <c r="R118" s="146">
        <f t="shared" si="2"/>
        <v>0</v>
      </c>
      <c r="S118" s="146">
        <v>0</v>
      </c>
      <c r="T118" s="147">
        <f t="shared" si="3"/>
        <v>0</v>
      </c>
      <c r="AR118" s="148" t="s">
        <v>199</v>
      </c>
      <c r="AT118" s="148" t="s">
        <v>162</v>
      </c>
      <c r="AU118" s="148" t="s">
        <v>73</v>
      </c>
      <c r="AY118" s="13" t="s">
        <v>122</v>
      </c>
      <c r="BE118" s="149">
        <f t="shared" si="4"/>
        <v>0</v>
      </c>
      <c r="BF118" s="149">
        <f t="shared" si="5"/>
        <v>0</v>
      </c>
      <c r="BG118" s="149">
        <f t="shared" si="6"/>
        <v>0</v>
      </c>
      <c r="BH118" s="149">
        <f t="shared" si="7"/>
        <v>0</v>
      </c>
      <c r="BI118" s="149">
        <f t="shared" si="8"/>
        <v>0</v>
      </c>
      <c r="BJ118" s="13" t="s">
        <v>129</v>
      </c>
      <c r="BK118" s="149">
        <f t="shared" si="9"/>
        <v>0</v>
      </c>
      <c r="BL118" s="13" t="s">
        <v>200</v>
      </c>
      <c r="BM118" s="148" t="s">
        <v>204</v>
      </c>
    </row>
    <row r="119" spans="2:65" s="1" customFormat="1" ht="16.5" customHeight="1">
      <c r="B119" s="135"/>
      <c r="C119" s="150" t="s">
        <v>134</v>
      </c>
      <c r="D119" s="150" t="s">
        <v>162</v>
      </c>
      <c r="E119" s="151" t="s">
        <v>205</v>
      </c>
      <c r="F119" s="152" t="s">
        <v>206</v>
      </c>
      <c r="G119" s="153" t="s">
        <v>170</v>
      </c>
      <c r="H119" s="154">
        <v>180</v>
      </c>
      <c r="I119" s="155"/>
      <c r="J119" s="156">
        <f t="shared" si="0"/>
        <v>0</v>
      </c>
      <c r="K119" s="157"/>
      <c r="L119" s="158"/>
      <c r="M119" s="159" t="s">
        <v>1</v>
      </c>
      <c r="N119" s="160" t="s">
        <v>39</v>
      </c>
      <c r="P119" s="146">
        <f t="shared" si="1"/>
        <v>0</v>
      </c>
      <c r="Q119" s="146">
        <v>0</v>
      </c>
      <c r="R119" s="146">
        <f t="shared" si="2"/>
        <v>0</v>
      </c>
      <c r="S119" s="146">
        <v>0</v>
      </c>
      <c r="T119" s="147">
        <f t="shared" si="3"/>
        <v>0</v>
      </c>
      <c r="AR119" s="148" t="s">
        <v>199</v>
      </c>
      <c r="AT119" s="148" t="s">
        <v>162</v>
      </c>
      <c r="AU119" s="148" t="s">
        <v>73</v>
      </c>
      <c r="AY119" s="13" t="s">
        <v>122</v>
      </c>
      <c r="BE119" s="149">
        <f t="shared" si="4"/>
        <v>0</v>
      </c>
      <c r="BF119" s="149">
        <f t="shared" si="5"/>
        <v>0</v>
      </c>
      <c r="BG119" s="149">
        <f t="shared" si="6"/>
        <v>0</v>
      </c>
      <c r="BH119" s="149">
        <f t="shared" si="7"/>
        <v>0</v>
      </c>
      <c r="BI119" s="149">
        <f t="shared" si="8"/>
        <v>0</v>
      </c>
      <c r="BJ119" s="13" t="s">
        <v>129</v>
      </c>
      <c r="BK119" s="149">
        <f t="shared" si="9"/>
        <v>0</v>
      </c>
      <c r="BL119" s="13" t="s">
        <v>200</v>
      </c>
      <c r="BM119" s="148" t="s">
        <v>207</v>
      </c>
    </row>
    <row r="120" spans="2:65" s="1" customFormat="1" ht="16.5" customHeight="1">
      <c r="B120" s="135"/>
      <c r="C120" s="150" t="s">
        <v>128</v>
      </c>
      <c r="D120" s="150" t="s">
        <v>162</v>
      </c>
      <c r="E120" s="151" t="s">
        <v>208</v>
      </c>
      <c r="F120" s="152" t="s">
        <v>209</v>
      </c>
      <c r="G120" s="153" t="s">
        <v>175</v>
      </c>
      <c r="H120" s="154">
        <v>6</v>
      </c>
      <c r="I120" s="155"/>
      <c r="J120" s="156">
        <f t="shared" si="0"/>
        <v>0</v>
      </c>
      <c r="K120" s="157"/>
      <c r="L120" s="158"/>
      <c r="M120" s="159" t="s">
        <v>1</v>
      </c>
      <c r="N120" s="160" t="s">
        <v>39</v>
      </c>
      <c r="P120" s="146">
        <f t="shared" si="1"/>
        <v>0</v>
      </c>
      <c r="Q120" s="146">
        <v>0</v>
      </c>
      <c r="R120" s="146">
        <f t="shared" si="2"/>
        <v>0</v>
      </c>
      <c r="S120" s="146">
        <v>0</v>
      </c>
      <c r="T120" s="147">
        <f t="shared" si="3"/>
        <v>0</v>
      </c>
      <c r="AR120" s="148" t="s">
        <v>199</v>
      </c>
      <c r="AT120" s="148" t="s">
        <v>162</v>
      </c>
      <c r="AU120" s="148" t="s">
        <v>73</v>
      </c>
      <c r="AY120" s="13" t="s">
        <v>122</v>
      </c>
      <c r="BE120" s="149">
        <f t="shared" si="4"/>
        <v>0</v>
      </c>
      <c r="BF120" s="149">
        <f t="shared" si="5"/>
        <v>0</v>
      </c>
      <c r="BG120" s="149">
        <f t="shared" si="6"/>
        <v>0</v>
      </c>
      <c r="BH120" s="149">
        <f t="shared" si="7"/>
        <v>0</v>
      </c>
      <c r="BI120" s="149">
        <f t="shared" si="8"/>
        <v>0</v>
      </c>
      <c r="BJ120" s="13" t="s">
        <v>129</v>
      </c>
      <c r="BK120" s="149">
        <f t="shared" si="9"/>
        <v>0</v>
      </c>
      <c r="BL120" s="13" t="s">
        <v>200</v>
      </c>
      <c r="BM120" s="148" t="s">
        <v>210</v>
      </c>
    </row>
    <row r="121" spans="2:65" s="1" customFormat="1" ht="16.5" customHeight="1">
      <c r="B121" s="135"/>
      <c r="C121" s="150" t="s">
        <v>141</v>
      </c>
      <c r="D121" s="150" t="s">
        <v>162</v>
      </c>
      <c r="E121" s="151" t="s">
        <v>211</v>
      </c>
      <c r="F121" s="152" t="s">
        <v>212</v>
      </c>
      <c r="G121" s="153" t="s">
        <v>175</v>
      </c>
      <c r="H121" s="154">
        <v>12</v>
      </c>
      <c r="I121" s="155"/>
      <c r="J121" s="156">
        <f t="shared" si="0"/>
        <v>0</v>
      </c>
      <c r="K121" s="157"/>
      <c r="L121" s="158"/>
      <c r="M121" s="159" t="s">
        <v>1</v>
      </c>
      <c r="N121" s="160" t="s">
        <v>39</v>
      </c>
      <c r="P121" s="146">
        <f t="shared" si="1"/>
        <v>0</v>
      </c>
      <c r="Q121" s="146">
        <v>0</v>
      </c>
      <c r="R121" s="146">
        <f t="shared" si="2"/>
        <v>0</v>
      </c>
      <c r="S121" s="146">
        <v>0</v>
      </c>
      <c r="T121" s="147">
        <f t="shared" si="3"/>
        <v>0</v>
      </c>
      <c r="AR121" s="148" t="s">
        <v>199</v>
      </c>
      <c r="AT121" s="148" t="s">
        <v>162</v>
      </c>
      <c r="AU121" s="148" t="s">
        <v>73</v>
      </c>
      <c r="AY121" s="13" t="s">
        <v>122</v>
      </c>
      <c r="BE121" s="149">
        <f t="shared" si="4"/>
        <v>0</v>
      </c>
      <c r="BF121" s="149">
        <f t="shared" si="5"/>
        <v>0</v>
      </c>
      <c r="BG121" s="149">
        <f t="shared" si="6"/>
        <v>0</v>
      </c>
      <c r="BH121" s="149">
        <f t="shared" si="7"/>
        <v>0</v>
      </c>
      <c r="BI121" s="149">
        <f t="shared" si="8"/>
        <v>0</v>
      </c>
      <c r="BJ121" s="13" t="s">
        <v>129</v>
      </c>
      <c r="BK121" s="149">
        <f t="shared" si="9"/>
        <v>0</v>
      </c>
      <c r="BL121" s="13" t="s">
        <v>200</v>
      </c>
      <c r="BM121" s="148" t="s">
        <v>213</v>
      </c>
    </row>
    <row r="122" spans="2:65" s="1" customFormat="1" ht="24.2" customHeight="1">
      <c r="B122" s="135"/>
      <c r="C122" s="150" t="s">
        <v>146</v>
      </c>
      <c r="D122" s="150" t="s">
        <v>162</v>
      </c>
      <c r="E122" s="151" t="s">
        <v>214</v>
      </c>
      <c r="F122" s="152" t="s">
        <v>215</v>
      </c>
      <c r="G122" s="153" t="s">
        <v>175</v>
      </c>
      <c r="H122" s="154">
        <v>6</v>
      </c>
      <c r="I122" s="155"/>
      <c r="J122" s="156">
        <f t="shared" si="0"/>
        <v>0</v>
      </c>
      <c r="K122" s="157"/>
      <c r="L122" s="158"/>
      <c r="M122" s="159" t="s">
        <v>1</v>
      </c>
      <c r="N122" s="160" t="s">
        <v>39</v>
      </c>
      <c r="P122" s="146">
        <f t="shared" si="1"/>
        <v>0</v>
      </c>
      <c r="Q122" s="146">
        <v>0</v>
      </c>
      <c r="R122" s="146">
        <f t="shared" si="2"/>
        <v>0</v>
      </c>
      <c r="S122" s="146">
        <v>0</v>
      </c>
      <c r="T122" s="147">
        <f t="shared" si="3"/>
        <v>0</v>
      </c>
      <c r="AR122" s="148" t="s">
        <v>199</v>
      </c>
      <c r="AT122" s="148" t="s">
        <v>162</v>
      </c>
      <c r="AU122" s="148" t="s">
        <v>73</v>
      </c>
      <c r="AY122" s="13" t="s">
        <v>122</v>
      </c>
      <c r="BE122" s="149">
        <f t="shared" si="4"/>
        <v>0</v>
      </c>
      <c r="BF122" s="149">
        <f t="shared" si="5"/>
        <v>0</v>
      </c>
      <c r="BG122" s="149">
        <f t="shared" si="6"/>
        <v>0</v>
      </c>
      <c r="BH122" s="149">
        <f t="shared" si="7"/>
        <v>0</v>
      </c>
      <c r="BI122" s="149">
        <f t="shared" si="8"/>
        <v>0</v>
      </c>
      <c r="BJ122" s="13" t="s">
        <v>129</v>
      </c>
      <c r="BK122" s="149">
        <f t="shared" si="9"/>
        <v>0</v>
      </c>
      <c r="BL122" s="13" t="s">
        <v>200</v>
      </c>
      <c r="BM122" s="148" t="s">
        <v>216</v>
      </c>
    </row>
    <row r="123" spans="2:65" s="1" customFormat="1" ht="16.5" customHeight="1">
      <c r="B123" s="135"/>
      <c r="C123" s="150" t="s">
        <v>150</v>
      </c>
      <c r="D123" s="150" t="s">
        <v>162</v>
      </c>
      <c r="E123" s="151" t="s">
        <v>217</v>
      </c>
      <c r="F123" s="152" t="s">
        <v>218</v>
      </c>
      <c r="G123" s="153" t="s">
        <v>175</v>
      </c>
      <c r="H123" s="154">
        <v>6</v>
      </c>
      <c r="I123" s="155"/>
      <c r="J123" s="156">
        <f t="shared" si="0"/>
        <v>0</v>
      </c>
      <c r="K123" s="157"/>
      <c r="L123" s="158"/>
      <c r="M123" s="159" t="s">
        <v>1</v>
      </c>
      <c r="N123" s="160" t="s">
        <v>39</v>
      </c>
      <c r="P123" s="146">
        <f t="shared" si="1"/>
        <v>0</v>
      </c>
      <c r="Q123" s="146">
        <v>0</v>
      </c>
      <c r="R123" s="146">
        <f t="shared" si="2"/>
        <v>0</v>
      </c>
      <c r="S123" s="146">
        <v>0</v>
      </c>
      <c r="T123" s="147">
        <f t="shared" si="3"/>
        <v>0</v>
      </c>
      <c r="AR123" s="148" t="s">
        <v>199</v>
      </c>
      <c r="AT123" s="148" t="s">
        <v>162</v>
      </c>
      <c r="AU123" s="148" t="s">
        <v>73</v>
      </c>
      <c r="AY123" s="13" t="s">
        <v>122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129</v>
      </c>
      <c r="BK123" s="149">
        <f t="shared" si="9"/>
        <v>0</v>
      </c>
      <c r="BL123" s="13" t="s">
        <v>200</v>
      </c>
      <c r="BM123" s="148" t="s">
        <v>219</v>
      </c>
    </row>
    <row r="124" spans="2:65" s="1" customFormat="1" ht="16.5" customHeight="1">
      <c r="B124" s="135"/>
      <c r="C124" s="150" t="s">
        <v>156</v>
      </c>
      <c r="D124" s="150" t="s">
        <v>162</v>
      </c>
      <c r="E124" s="151" t="s">
        <v>220</v>
      </c>
      <c r="F124" s="152" t="s">
        <v>221</v>
      </c>
      <c r="G124" s="153" t="s">
        <v>175</v>
      </c>
      <c r="H124" s="154">
        <v>6</v>
      </c>
      <c r="I124" s="155"/>
      <c r="J124" s="156">
        <f t="shared" si="0"/>
        <v>0</v>
      </c>
      <c r="K124" s="157"/>
      <c r="L124" s="158"/>
      <c r="M124" s="159" t="s">
        <v>1</v>
      </c>
      <c r="N124" s="160" t="s">
        <v>39</v>
      </c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AR124" s="148" t="s">
        <v>199</v>
      </c>
      <c r="AT124" s="148" t="s">
        <v>162</v>
      </c>
      <c r="AU124" s="148" t="s">
        <v>73</v>
      </c>
      <c r="AY124" s="13" t="s">
        <v>122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129</v>
      </c>
      <c r="BK124" s="149">
        <f t="shared" si="9"/>
        <v>0</v>
      </c>
      <c r="BL124" s="13" t="s">
        <v>200</v>
      </c>
      <c r="BM124" s="148" t="s">
        <v>222</v>
      </c>
    </row>
    <row r="125" spans="2:65" s="1" customFormat="1" ht="16.5" customHeight="1">
      <c r="B125" s="135"/>
      <c r="C125" s="150" t="s">
        <v>161</v>
      </c>
      <c r="D125" s="150" t="s">
        <v>162</v>
      </c>
      <c r="E125" s="151" t="s">
        <v>223</v>
      </c>
      <c r="F125" s="152" t="s">
        <v>224</v>
      </c>
      <c r="G125" s="153" t="s">
        <v>175</v>
      </c>
      <c r="H125" s="154">
        <v>6</v>
      </c>
      <c r="I125" s="155"/>
      <c r="J125" s="156">
        <f t="shared" si="0"/>
        <v>0</v>
      </c>
      <c r="K125" s="157"/>
      <c r="L125" s="158"/>
      <c r="M125" s="159" t="s">
        <v>1</v>
      </c>
      <c r="N125" s="160" t="s">
        <v>39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199</v>
      </c>
      <c r="AT125" s="148" t="s">
        <v>162</v>
      </c>
      <c r="AU125" s="148" t="s">
        <v>73</v>
      </c>
      <c r="AY125" s="13" t="s">
        <v>122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129</v>
      </c>
      <c r="BK125" s="149">
        <f t="shared" si="9"/>
        <v>0</v>
      </c>
      <c r="BL125" s="13" t="s">
        <v>200</v>
      </c>
      <c r="BM125" s="148" t="s">
        <v>225</v>
      </c>
    </row>
    <row r="126" spans="2:65" s="1" customFormat="1" ht="16.5" customHeight="1">
      <c r="B126" s="135"/>
      <c r="C126" s="150" t="s">
        <v>167</v>
      </c>
      <c r="D126" s="150" t="s">
        <v>162</v>
      </c>
      <c r="E126" s="151" t="s">
        <v>167</v>
      </c>
      <c r="F126" s="152" t="s">
        <v>226</v>
      </c>
      <c r="G126" s="153" t="s">
        <v>170</v>
      </c>
      <c r="H126" s="154">
        <v>130</v>
      </c>
      <c r="I126" s="155"/>
      <c r="J126" s="156">
        <f t="shared" si="0"/>
        <v>0</v>
      </c>
      <c r="K126" s="157"/>
      <c r="L126" s="158"/>
      <c r="M126" s="159" t="s">
        <v>1</v>
      </c>
      <c r="N126" s="160" t="s">
        <v>39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199</v>
      </c>
      <c r="AT126" s="148" t="s">
        <v>162</v>
      </c>
      <c r="AU126" s="148" t="s">
        <v>73</v>
      </c>
      <c r="AY126" s="13" t="s">
        <v>122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129</v>
      </c>
      <c r="BK126" s="149">
        <f t="shared" si="9"/>
        <v>0</v>
      </c>
      <c r="BL126" s="13" t="s">
        <v>200</v>
      </c>
      <c r="BM126" s="148" t="s">
        <v>227</v>
      </c>
    </row>
    <row r="127" spans="2:65" s="1" customFormat="1" ht="16.5" customHeight="1">
      <c r="B127" s="135"/>
      <c r="C127" s="150" t="s">
        <v>172</v>
      </c>
      <c r="D127" s="150" t="s">
        <v>162</v>
      </c>
      <c r="E127" s="151" t="s">
        <v>172</v>
      </c>
      <c r="F127" s="152" t="s">
        <v>228</v>
      </c>
      <c r="G127" s="153" t="s">
        <v>175</v>
      </c>
      <c r="H127" s="154">
        <v>1</v>
      </c>
      <c r="I127" s="155"/>
      <c r="J127" s="156">
        <f t="shared" si="0"/>
        <v>0</v>
      </c>
      <c r="K127" s="157"/>
      <c r="L127" s="158"/>
      <c r="M127" s="159" t="s">
        <v>1</v>
      </c>
      <c r="N127" s="160" t="s">
        <v>39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199</v>
      </c>
      <c r="AT127" s="148" t="s">
        <v>162</v>
      </c>
      <c r="AU127" s="148" t="s">
        <v>73</v>
      </c>
      <c r="AY127" s="13" t="s">
        <v>122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129</v>
      </c>
      <c r="BK127" s="149">
        <f t="shared" si="9"/>
        <v>0</v>
      </c>
      <c r="BL127" s="13" t="s">
        <v>200</v>
      </c>
      <c r="BM127" s="148" t="s">
        <v>229</v>
      </c>
    </row>
    <row r="128" spans="2:65" s="1" customFormat="1" ht="16.5" customHeight="1">
      <c r="B128" s="135"/>
      <c r="C128" s="150" t="s">
        <v>230</v>
      </c>
      <c r="D128" s="150" t="s">
        <v>162</v>
      </c>
      <c r="E128" s="151" t="s">
        <v>230</v>
      </c>
      <c r="F128" s="152" t="s">
        <v>231</v>
      </c>
      <c r="G128" s="153" t="s">
        <v>175</v>
      </c>
      <c r="H128" s="154">
        <v>1</v>
      </c>
      <c r="I128" s="155"/>
      <c r="J128" s="156">
        <f t="shared" si="0"/>
        <v>0</v>
      </c>
      <c r="K128" s="157"/>
      <c r="L128" s="158"/>
      <c r="M128" s="159" t="s">
        <v>1</v>
      </c>
      <c r="N128" s="160" t="s">
        <v>39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199</v>
      </c>
      <c r="AT128" s="148" t="s">
        <v>162</v>
      </c>
      <c r="AU128" s="148" t="s">
        <v>73</v>
      </c>
      <c r="AY128" s="13" t="s">
        <v>122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129</v>
      </c>
      <c r="BK128" s="149">
        <f t="shared" si="9"/>
        <v>0</v>
      </c>
      <c r="BL128" s="13" t="s">
        <v>200</v>
      </c>
      <c r="BM128" s="148" t="s">
        <v>232</v>
      </c>
    </row>
    <row r="129" spans="2:65" s="1" customFormat="1" ht="16.5" customHeight="1">
      <c r="B129" s="135"/>
      <c r="C129" s="136" t="s">
        <v>194</v>
      </c>
      <c r="D129" s="136" t="s">
        <v>124</v>
      </c>
      <c r="E129" s="137" t="s">
        <v>194</v>
      </c>
      <c r="F129" s="138" t="s">
        <v>233</v>
      </c>
      <c r="G129" s="139" t="s">
        <v>175</v>
      </c>
      <c r="H129" s="140">
        <v>12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39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200</v>
      </c>
      <c r="AT129" s="148" t="s">
        <v>124</v>
      </c>
      <c r="AU129" s="148" t="s">
        <v>73</v>
      </c>
      <c r="AY129" s="13" t="s">
        <v>122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129</v>
      </c>
      <c r="BK129" s="149">
        <f t="shared" si="9"/>
        <v>0</v>
      </c>
      <c r="BL129" s="13" t="s">
        <v>200</v>
      </c>
      <c r="BM129" s="148" t="s">
        <v>234</v>
      </c>
    </row>
    <row r="130" spans="2:65" s="1" customFormat="1" ht="16.5" customHeight="1">
      <c r="B130" s="135"/>
      <c r="C130" s="136" t="s">
        <v>235</v>
      </c>
      <c r="D130" s="136" t="s">
        <v>124</v>
      </c>
      <c r="E130" s="137" t="s">
        <v>235</v>
      </c>
      <c r="F130" s="138" t="s">
        <v>236</v>
      </c>
      <c r="G130" s="139" t="s">
        <v>175</v>
      </c>
      <c r="H130" s="140">
        <v>6</v>
      </c>
      <c r="I130" s="141"/>
      <c r="J130" s="142">
        <f t="shared" si="0"/>
        <v>0</v>
      </c>
      <c r="K130" s="143"/>
      <c r="L130" s="28"/>
      <c r="M130" s="144" t="s">
        <v>1</v>
      </c>
      <c r="N130" s="145" t="s">
        <v>39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200</v>
      </c>
      <c r="AT130" s="148" t="s">
        <v>124</v>
      </c>
      <c r="AU130" s="148" t="s">
        <v>73</v>
      </c>
      <c r="AY130" s="13" t="s">
        <v>122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129</v>
      </c>
      <c r="BK130" s="149">
        <f t="shared" si="9"/>
        <v>0</v>
      </c>
      <c r="BL130" s="13" t="s">
        <v>200</v>
      </c>
      <c r="BM130" s="148" t="s">
        <v>237</v>
      </c>
    </row>
    <row r="131" spans="2:65" s="1" customFormat="1" ht="24.2" customHeight="1">
      <c r="B131" s="135"/>
      <c r="C131" s="136" t="s">
        <v>238</v>
      </c>
      <c r="D131" s="136" t="s">
        <v>124</v>
      </c>
      <c r="E131" s="137" t="s">
        <v>238</v>
      </c>
      <c r="F131" s="138" t="s">
        <v>239</v>
      </c>
      <c r="G131" s="139" t="s">
        <v>170</v>
      </c>
      <c r="H131" s="140">
        <v>200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39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200</v>
      </c>
      <c r="AT131" s="148" t="s">
        <v>124</v>
      </c>
      <c r="AU131" s="148" t="s">
        <v>73</v>
      </c>
      <c r="AY131" s="13" t="s">
        <v>122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129</v>
      </c>
      <c r="BK131" s="149">
        <f t="shared" si="9"/>
        <v>0</v>
      </c>
      <c r="BL131" s="13" t="s">
        <v>200</v>
      </c>
      <c r="BM131" s="148" t="s">
        <v>240</v>
      </c>
    </row>
    <row r="132" spans="2:65" s="1" customFormat="1" ht="24.2" customHeight="1">
      <c r="B132" s="135"/>
      <c r="C132" s="136" t="s">
        <v>241</v>
      </c>
      <c r="D132" s="136" t="s">
        <v>124</v>
      </c>
      <c r="E132" s="137" t="s">
        <v>241</v>
      </c>
      <c r="F132" s="138" t="s">
        <v>242</v>
      </c>
      <c r="G132" s="139" t="s">
        <v>170</v>
      </c>
      <c r="H132" s="140">
        <v>200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39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200</v>
      </c>
      <c r="AT132" s="148" t="s">
        <v>124</v>
      </c>
      <c r="AU132" s="148" t="s">
        <v>73</v>
      </c>
      <c r="AY132" s="13" t="s">
        <v>122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129</v>
      </c>
      <c r="BK132" s="149">
        <f t="shared" si="9"/>
        <v>0</v>
      </c>
      <c r="BL132" s="13" t="s">
        <v>200</v>
      </c>
      <c r="BM132" s="148" t="s">
        <v>243</v>
      </c>
    </row>
    <row r="133" spans="2:65" s="1" customFormat="1" ht="24.2" customHeight="1">
      <c r="B133" s="135"/>
      <c r="C133" s="136" t="s">
        <v>244</v>
      </c>
      <c r="D133" s="136" t="s">
        <v>124</v>
      </c>
      <c r="E133" s="137" t="s">
        <v>244</v>
      </c>
      <c r="F133" s="138" t="s">
        <v>245</v>
      </c>
      <c r="G133" s="139" t="s">
        <v>170</v>
      </c>
      <c r="H133" s="140">
        <v>200</v>
      </c>
      <c r="I133" s="141"/>
      <c r="J133" s="142">
        <f t="shared" si="0"/>
        <v>0</v>
      </c>
      <c r="K133" s="143"/>
      <c r="L133" s="28"/>
      <c r="M133" s="144" t="s">
        <v>1</v>
      </c>
      <c r="N133" s="145" t="s">
        <v>39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200</v>
      </c>
      <c r="AT133" s="148" t="s">
        <v>124</v>
      </c>
      <c r="AU133" s="148" t="s">
        <v>73</v>
      </c>
      <c r="AY133" s="13" t="s">
        <v>122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129</v>
      </c>
      <c r="BK133" s="149">
        <f t="shared" si="9"/>
        <v>0</v>
      </c>
      <c r="BL133" s="13" t="s">
        <v>200</v>
      </c>
      <c r="BM133" s="148" t="s">
        <v>246</v>
      </c>
    </row>
    <row r="134" spans="2:65" s="1" customFormat="1" ht="16.5" customHeight="1">
      <c r="B134" s="135"/>
      <c r="C134" s="136" t="s">
        <v>247</v>
      </c>
      <c r="D134" s="136" t="s">
        <v>124</v>
      </c>
      <c r="E134" s="137" t="s">
        <v>247</v>
      </c>
      <c r="F134" s="138" t="s">
        <v>248</v>
      </c>
      <c r="G134" s="139" t="s">
        <v>170</v>
      </c>
      <c r="H134" s="140">
        <v>200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39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200</v>
      </c>
      <c r="AT134" s="148" t="s">
        <v>124</v>
      </c>
      <c r="AU134" s="148" t="s">
        <v>73</v>
      </c>
      <c r="AY134" s="13" t="s">
        <v>122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129</v>
      </c>
      <c r="BK134" s="149">
        <f t="shared" si="9"/>
        <v>0</v>
      </c>
      <c r="BL134" s="13" t="s">
        <v>200</v>
      </c>
      <c r="BM134" s="148" t="s">
        <v>249</v>
      </c>
    </row>
    <row r="135" spans="2:65" s="1" customFormat="1" ht="33" customHeight="1">
      <c r="B135" s="135"/>
      <c r="C135" s="136" t="s">
        <v>250</v>
      </c>
      <c r="D135" s="136" t="s">
        <v>124</v>
      </c>
      <c r="E135" s="137" t="s">
        <v>250</v>
      </c>
      <c r="F135" s="138" t="s">
        <v>251</v>
      </c>
      <c r="G135" s="139" t="s">
        <v>170</v>
      </c>
      <c r="H135" s="140">
        <v>200</v>
      </c>
      <c r="I135" s="141"/>
      <c r="J135" s="142">
        <f t="shared" si="0"/>
        <v>0</v>
      </c>
      <c r="K135" s="143"/>
      <c r="L135" s="28"/>
      <c r="M135" s="144" t="s">
        <v>1</v>
      </c>
      <c r="N135" s="145" t="s">
        <v>39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200</v>
      </c>
      <c r="AT135" s="148" t="s">
        <v>124</v>
      </c>
      <c r="AU135" s="148" t="s">
        <v>73</v>
      </c>
      <c r="AY135" s="13" t="s">
        <v>122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129</v>
      </c>
      <c r="BK135" s="149">
        <f t="shared" si="9"/>
        <v>0</v>
      </c>
      <c r="BL135" s="13" t="s">
        <v>200</v>
      </c>
      <c r="BM135" s="148" t="s">
        <v>252</v>
      </c>
    </row>
    <row r="136" spans="2:65" s="1" customFormat="1" ht="33" customHeight="1">
      <c r="B136" s="135"/>
      <c r="C136" s="136" t="s">
        <v>7</v>
      </c>
      <c r="D136" s="136" t="s">
        <v>124</v>
      </c>
      <c r="E136" s="137" t="s">
        <v>7</v>
      </c>
      <c r="F136" s="138" t="s">
        <v>253</v>
      </c>
      <c r="G136" s="139" t="s">
        <v>170</v>
      </c>
      <c r="H136" s="140">
        <v>200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39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200</v>
      </c>
      <c r="AT136" s="148" t="s">
        <v>124</v>
      </c>
      <c r="AU136" s="148" t="s">
        <v>73</v>
      </c>
      <c r="AY136" s="13" t="s">
        <v>122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129</v>
      </c>
      <c r="BK136" s="149">
        <f t="shared" si="9"/>
        <v>0</v>
      </c>
      <c r="BL136" s="13" t="s">
        <v>200</v>
      </c>
      <c r="BM136" s="148" t="s">
        <v>254</v>
      </c>
    </row>
    <row r="137" spans="2:65" s="1" customFormat="1" ht="16.5" customHeight="1">
      <c r="B137" s="135"/>
      <c r="C137" s="136" t="s">
        <v>255</v>
      </c>
      <c r="D137" s="136" t="s">
        <v>124</v>
      </c>
      <c r="E137" s="137" t="s">
        <v>255</v>
      </c>
      <c r="F137" s="138" t="s">
        <v>256</v>
      </c>
      <c r="G137" s="139" t="s">
        <v>257</v>
      </c>
      <c r="H137" s="140">
        <v>60</v>
      </c>
      <c r="I137" s="141"/>
      <c r="J137" s="142">
        <f t="shared" si="0"/>
        <v>0</v>
      </c>
      <c r="K137" s="143"/>
      <c r="L137" s="28"/>
      <c r="M137" s="161" t="s">
        <v>1</v>
      </c>
      <c r="N137" s="162" t="s">
        <v>39</v>
      </c>
      <c r="O137" s="163"/>
      <c r="P137" s="164">
        <f t="shared" si="1"/>
        <v>0</v>
      </c>
      <c r="Q137" s="164">
        <v>0</v>
      </c>
      <c r="R137" s="164">
        <f t="shared" si="2"/>
        <v>0</v>
      </c>
      <c r="S137" s="164">
        <v>0</v>
      </c>
      <c r="T137" s="165">
        <f t="shared" si="3"/>
        <v>0</v>
      </c>
      <c r="AR137" s="148" t="s">
        <v>200</v>
      </c>
      <c r="AT137" s="148" t="s">
        <v>124</v>
      </c>
      <c r="AU137" s="148" t="s">
        <v>73</v>
      </c>
      <c r="AY137" s="13" t="s">
        <v>122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129</v>
      </c>
      <c r="BK137" s="149">
        <f t="shared" si="9"/>
        <v>0</v>
      </c>
      <c r="BL137" s="13" t="s">
        <v>200</v>
      </c>
      <c r="BM137" s="148" t="s">
        <v>258</v>
      </c>
    </row>
    <row r="138" spans="2:65" s="1" customFormat="1" ht="6.95" customHeight="1">
      <c r="B138" s="43"/>
      <c r="C138" s="44"/>
      <c r="D138" s="44"/>
      <c r="E138" s="44"/>
      <c r="F138" s="44"/>
      <c r="G138" s="44"/>
      <c r="H138" s="44"/>
      <c r="I138" s="44"/>
      <c r="J138" s="44"/>
      <c r="K138" s="44"/>
      <c r="L138" s="28"/>
    </row>
  </sheetData>
  <autoFilter ref="C115:K137" xr:uid="{00000000-0009-0000-0000-000002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3" t="s">
        <v>88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92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8" t="str">
        <f>'Rekapitulácia stavby'!K6</f>
        <v>Rozvoj športového areálu v meste Kolárovo</v>
      </c>
      <c r="F7" s="209"/>
      <c r="G7" s="209"/>
      <c r="H7" s="209"/>
      <c r="L7" s="16"/>
    </row>
    <row r="8" spans="2:46" s="1" customFormat="1" ht="12" customHeight="1">
      <c r="B8" s="28"/>
      <c r="D8" s="23" t="s">
        <v>93</v>
      </c>
      <c r="L8" s="28"/>
    </row>
    <row r="9" spans="2:46" s="1" customFormat="1" ht="16.5" customHeight="1">
      <c r="B9" s="28"/>
      <c r="E9" s="166" t="s">
        <v>259</v>
      </c>
      <c r="F9" s="210"/>
      <c r="G9" s="210"/>
      <c r="H9" s="210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Vyplň údaj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1" t="str">
        <f>'Rekapitulácia stavby'!E14</f>
        <v>Vyplň údaj</v>
      </c>
      <c r="F18" s="188"/>
      <c r="G18" s="188"/>
      <c r="H18" s="188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8"/>
      <c r="E27" s="193" t="s">
        <v>1</v>
      </c>
      <c r="F27" s="193"/>
      <c r="G27" s="193"/>
      <c r="H27" s="193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33</v>
      </c>
      <c r="J30" s="65">
        <f>ROUND(J118,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4" t="s">
        <v>37</v>
      </c>
      <c r="E33" s="33" t="s">
        <v>38</v>
      </c>
      <c r="F33" s="90">
        <f>ROUND((SUM(BE118:BE137)),  2)</f>
        <v>0</v>
      </c>
      <c r="G33" s="91"/>
      <c r="H33" s="91"/>
      <c r="I33" s="92">
        <v>0.23</v>
      </c>
      <c r="J33" s="90">
        <f>ROUND(((SUM(BE118:BE137))*I33),  2)</f>
        <v>0</v>
      </c>
      <c r="L33" s="28"/>
    </row>
    <row r="34" spans="2:12" s="1" customFormat="1" ht="14.45" customHeight="1">
      <c r="B34" s="28"/>
      <c r="E34" s="33" t="s">
        <v>39</v>
      </c>
      <c r="F34" s="93">
        <f>ROUND((SUM(BF118:BF137)),  2)</f>
        <v>0</v>
      </c>
      <c r="I34" s="94">
        <v>0.23</v>
      </c>
      <c r="J34" s="93">
        <f>ROUND(((SUM(BF118:BF137))*I34),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93">
        <f>ROUND((SUM(BG118:BG137)),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93">
        <f>ROUND((SUM(BH118:BH137)),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42</v>
      </c>
      <c r="F37" s="90">
        <f>ROUND((SUM(BI118:BI137)),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43</v>
      </c>
      <c r="E39" s="56"/>
      <c r="F39" s="56"/>
      <c r="G39" s="97" t="s">
        <v>44</v>
      </c>
      <c r="H39" s="98" t="s">
        <v>45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48</v>
      </c>
      <c r="E61" s="30"/>
      <c r="F61" s="101" t="s">
        <v>49</v>
      </c>
      <c r="G61" s="42" t="s">
        <v>48</v>
      </c>
      <c r="H61" s="30"/>
      <c r="I61" s="30"/>
      <c r="J61" s="102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48</v>
      </c>
      <c r="E76" s="30"/>
      <c r="F76" s="101" t="s">
        <v>49</v>
      </c>
      <c r="G76" s="42" t="s">
        <v>48</v>
      </c>
      <c r="H76" s="30"/>
      <c r="I76" s="30"/>
      <c r="J76" s="102" t="s">
        <v>49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95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08" t="str">
        <f>E7</f>
        <v>Rozvoj športového areálu v meste Kolárovo</v>
      </c>
      <c r="F85" s="209"/>
      <c r="G85" s="209"/>
      <c r="H85" s="209"/>
      <c r="L85" s="28"/>
    </row>
    <row r="86" spans="2:47" s="1" customFormat="1" ht="12" customHeight="1">
      <c r="B86" s="28"/>
      <c r="C86" s="23" t="s">
        <v>93</v>
      </c>
      <c r="L86" s="28"/>
    </row>
    <row r="87" spans="2:47" s="1" customFormat="1" ht="16.5" customHeight="1">
      <c r="B87" s="28"/>
      <c r="E87" s="166" t="str">
        <f>E9</f>
        <v>SO 120 - Zavlažovanie ihriska SO 100</v>
      </c>
      <c r="F87" s="210"/>
      <c r="G87" s="210"/>
      <c r="H87" s="210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Kolárovo</v>
      </c>
      <c r="I89" s="23" t="s">
        <v>21</v>
      </c>
      <c r="J89" s="51" t="str">
        <f>IF(J12="","",J12)</f>
        <v>Vyplň údaj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Futbalový klub Kolárovo</v>
      </c>
      <c r="I91" s="23" t="s">
        <v>28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96</v>
      </c>
      <c r="D94" s="95"/>
      <c r="E94" s="95"/>
      <c r="F94" s="95"/>
      <c r="G94" s="95"/>
      <c r="H94" s="95"/>
      <c r="I94" s="95"/>
      <c r="J94" s="104" t="s">
        <v>97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98</v>
      </c>
      <c r="J96" s="65">
        <f>J118</f>
        <v>0</v>
      </c>
      <c r="L96" s="28"/>
      <c r="AU96" s="13" t="s">
        <v>99</v>
      </c>
    </row>
    <row r="97" spans="2:12" s="8" customFormat="1" ht="24.95" customHeight="1">
      <c r="B97" s="106"/>
      <c r="D97" s="107" t="s">
        <v>260</v>
      </c>
      <c r="E97" s="108"/>
      <c r="F97" s="108"/>
      <c r="G97" s="108"/>
      <c r="H97" s="108"/>
      <c r="I97" s="108"/>
      <c r="J97" s="109">
        <f>J119</f>
        <v>0</v>
      </c>
      <c r="L97" s="106"/>
    </row>
    <row r="98" spans="2:12" s="8" customFormat="1" ht="24.95" customHeight="1">
      <c r="B98" s="106"/>
      <c r="D98" s="107" t="s">
        <v>260</v>
      </c>
      <c r="E98" s="108"/>
      <c r="F98" s="108"/>
      <c r="G98" s="108"/>
      <c r="H98" s="108"/>
      <c r="I98" s="108"/>
      <c r="J98" s="109">
        <f>J130</f>
        <v>0</v>
      </c>
      <c r="L98" s="106"/>
    </row>
    <row r="99" spans="2:12" s="1" customFormat="1" ht="21.75" customHeight="1">
      <c r="B99" s="28"/>
      <c r="L99" s="28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12" s="1" customFormat="1" ht="24.95" customHeight="1">
      <c r="B105" s="28"/>
      <c r="C105" s="17" t="s">
        <v>108</v>
      </c>
      <c r="L105" s="28"/>
    </row>
    <row r="106" spans="2:12" s="1" customFormat="1" ht="6.95" customHeight="1">
      <c r="B106" s="28"/>
      <c r="L106" s="28"/>
    </row>
    <row r="107" spans="2:12" s="1" customFormat="1" ht="12" customHeight="1">
      <c r="B107" s="28"/>
      <c r="C107" s="23" t="s">
        <v>15</v>
      </c>
      <c r="L107" s="28"/>
    </row>
    <row r="108" spans="2:12" s="1" customFormat="1" ht="16.5" customHeight="1">
      <c r="B108" s="28"/>
      <c r="E108" s="208" t="str">
        <f>E7</f>
        <v>Rozvoj športového areálu v meste Kolárovo</v>
      </c>
      <c r="F108" s="209"/>
      <c r="G108" s="209"/>
      <c r="H108" s="209"/>
      <c r="L108" s="28"/>
    </row>
    <row r="109" spans="2:12" s="1" customFormat="1" ht="12" customHeight="1">
      <c r="B109" s="28"/>
      <c r="C109" s="23" t="s">
        <v>93</v>
      </c>
      <c r="L109" s="28"/>
    </row>
    <row r="110" spans="2:12" s="1" customFormat="1" ht="16.5" customHeight="1">
      <c r="B110" s="28"/>
      <c r="E110" s="166" t="str">
        <f>E9</f>
        <v>SO 120 - Zavlažovanie ihriska SO 100</v>
      </c>
      <c r="F110" s="210"/>
      <c r="G110" s="210"/>
      <c r="H110" s="210"/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19</v>
      </c>
      <c r="F112" s="21" t="str">
        <f>F12</f>
        <v>Kolárovo</v>
      </c>
      <c r="I112" s="23" t="s">
        <v>21</v>
      </c>
      <c r="J112" s="51" t="str">
        <f>IF(J12="","",J12)</f>
        <v>Vyplň údaj</v>
      </c>
      <c r="L112" s="28"/>
    </row>
    <row r="113" spans="2:65" s="1" customFormat="1" ht="6.95" customHeight="1">
      <c r="B113" s="28"/>
      <c r="L113" s="28"/>
    </row>
    <row r="114" spans="2:65" s="1" customFormat="1" ht="15.2" customHeight="1">
      <c r="B114" s="28"/>
      <c r="C114" s="23" t="s">
        <v>22</v>
      </c>
      <c r="F114" s="21" t="str">
        <f>E15</f>
        <v>Futbalový klub Kolárovo</v>
      </c>
      <c r="I114" s="23" t="s">
        <v>28</v>
      </c>
      <c r="J114" s="26" t="str">
        <f>E21</f>
        <v xml:space="preserve"> </v>
      </c>
      <c r="L114" s="28"/>
    </row>
    <row r="115" spans="2:65" s="1" customFormat="1" ht="15.2" customHeight="1">
      <c r="B115" s="28"/>
      <c r="C115" s="23" t="s">
        <v>26</v>
      </c>
      <c r="F115" s="21" t="str">
        <f>IF(E18="","",E18)</f>
        <v>Vyplň údaj</v>
      </c>
      <c r="I115" s="23" t="s">
        <v>31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14"/>
      <c r="C117" s="115" t="s">
        <v>109</v>
      </c>
      <c r="D117" s="116" t="s">
        <v>58</v>
      </c>
      <c r="E117" s="116" t="s">
        <v>54</v>
      </c>
      <c r="F117" s="116" t="s">
        <v>55</v>
      </c>
      <c r="G117" s="116" t="s">
        <v>110</v>
      </c>
      <c r="H117" s="116" t="s">
        <v>111</v>
      </c>
      <c r="I117" s="116" t="s">
        <v>112</v>
      </c>
      <c r="J117" s="117" t="s">
        <v>97</v>
      </c>
      <c r="K117" s="118" t="s">
        <v>113</v>
      </c>
      <c r="L117" s="114"/>
      <c r="M117" s="58" t="s">
        <v>1</v>
      </c>
      <c r="N117" s="59" t="s">
        <v>37</v>
      </c>
      <c r="O117" s="59" t="s">
        <v>114</v>
      </c>
      <c r="P117" s="59" t="s">
        <v>115</v>
      </c>
      <c r="Q117" s="59" t="s">
        <v>116</v>
      </c>
      <c r="R117" s="59" t="s">
        <v>117</v>
      </c>
      <c r="S117" s="59" t="s">
        <v>118</v>
      </c>
      <c r="T117" s="60" t="s">
        <v>119</v>
      </c>
    </row>
    <row r="118" spans="2:65" s="1" customFormat="1" ht="22.9" customHeight="1">
      <c r="B118" s="28"/>
      <c r="C118" s="63" t="s">
        <v>98</v>
      </c>
      <c r="J118" s="119">
        <f>BK118</f>
        <v>0</v>
      </c>
      <c r="L118" s="28"/>
      <c r="M118" s="61"/>
      <c r="N118" s="52"/>
      <c r="O118" s="52"/>
      <c r="P118" s="120">
        <f>P119+P130</f>
        <v>0</v>
      </c>
      <c r="Q118" s="52"/>
      <c r="R118" s="120">
        <f>R119+R130</f>
        <v>0</v>
      </c>
      <c r="S118" s="52"/>
      <c r="T118" s="121">
        <f>T119+T130</f>
        <v>0</v>
      </c>
      <c r="AT118" s="13" t="s">
        <v>72</v>
      </c>
      <c r="AU118" s="13" t="s">
        <v>99</v>
      </c>
      <c r="BK118" s="122">
        <f>BK119+BK130</f>
        <v>0</v>
      </c>
    </row>
    <row r="119" spans="2:65" s="11" customFormat="1" ht="25.9" customHeight="1">
      <c r="B119" s="123"/>
      <c r="D119" s="124" t="s">
        <v>72</v>
      </c>
      <c r="E119" s="125" t="s">
        <v>261</v>
      </c>
      <c r="F119" s="125" t="s">
        <v>1</v>
      </c>
      <c r="I119" s="126"/>
      <c r="J119" s="127">
        <f>BK119</f>
        <v>0</v>
      </c>
      <c r="L119" s="123"/>
      <c r="M119" s="128"/>
      <c r="P119" s="129">
        <f>SUM(P120:P129)</f>
        <v>0</v>
      </c>
      <c r="R119" s="129">
        <f>SUM(R120:R129)</f>
        <v>0</v>
      </c>
      <c r="T119" s="130">
        <f>SUM(T120:T129)</f>
        <v>0</v>
      </c>
      <c r="AR119" s="124" t="s">
        <v>81</v>
      </c>
      <c r="AT119" s="131" t="s">
        <v>72</v>
      </c>
      <c r="AU119" s="131" t="s">
        <v>73</v>
      </c>
      <c r="AY119" s="124" t="s">
        <v>122</v>
      </c>
      <c r="BK119" s="132">
        <f>SUM(BK120:BK129)</f>
        <v>0</v>
      </c>
    </row>
    <row r="120" spans="2:65" s="1" customFormat="1" ht="16.5" customHeight="1">
      <c r="B120" s="135"/>
      <c r="C120" s="136" t="s">
        <v>81</v>
      </c>
      <c r="D120" s="136" t="s">
        <v>124</v>
      </c>
      <c r="E120" s="137" t="s">
        <v>262</v>
      </c>
      <c r="F120" s="138" t="s">
        <v>263</v>
      </c>
      <c r="G120" s="139" t="s">
        <v>264</v>
      </c>
      <c r="H120" s="140">
        <v>72</v>
      </c>
      <c r="I120" s="141"/>
      <c r="J120" s="142">
        <f t="shared" ref="J120:J129" si="0">ROUND(I120*H120,2)</f>
        <v>0</v>
      </c>
      <c r="K120" s="143"/>
      <c r="L120" s="28"/>
      <c r="M120" s="144" t="s">
        <v>1</v>
      </c>
      <c r="N120" s="145" t="s">
        <v>39</v>
      </c>
      <c r="P120" s="146">
        <f t="shared" ref="P120:P129" si="1">O120*H120</f>
        <v>0</v>
      </c>
      <c r="Q120" s="146">
        <v>0</v>
      </c>
      <c r="R120" s="146">
        <f t="shared" ref="R120:R129" si="2">Q120*H120</f>
        <v>0</v>
      </c>
      <c r="S120" s="146">
        <v>0</v>
      </c>
      <c r="T120" s="147">
        <f t="shared" ref="T120:T129" si="3">S120*H120</f>
        <v>0</v>
      </c>
      <c r="AR120" s="148" t="s">
        <v>128</v>
      </c>
      <c r="AT120" s="148" t="s">
        <v>124</v>
      </c>
      <c r="AU120" s="148" t="s">
        <v>81</v>
      </c>
      <c r="AY120" s="13" t="s">
        <v>122</v>
      </c>
      <c r="BE120" s="149">
        <f t="shared" ref="BE120:BE129" si="4">IF(N120="základná",J120,0)</f>
        <v>0</v>
      </c>
      <c r="BF120" s="149">
        <f t="shared" ref="BF120:BF129" si="5">IF(N120="znížená",J120,0)</f>
        <v>0</v>
      </c>
      <c r="BG120" s="149">
        <f t="shared" ref="BG120:BG129" si="6">IF(N120="zákl. prenesená",J120,0)</f>
        <v>0</v>
      </c>
      <c r="BH120" s="149">
        <f t="shared" ref="BH120:BH129" si="7">IF(N120="zníž. prenesená",J120,0)</f>
        <v>0</v>
      </c>
      <c r="BI120" s="149">
        <f t="shared" ref="BI120:BI129" si="8">IF(N120="nulová",J120,0)</f>
        <v>0</v>
      </c>
      <c r="BJ120" s="13" t="s">
        <v>129</v>
      </c>
      <c r="BK120" s="149">
        <f t="shared" ref="BK120:BK129" si="9">ROUND(I120*H120,2)</f>
        <v>0</v>
      </c>
      <c r="BL120" s="13" t="s">
        <v>128</v>
      </c>
      <c r="BM120" s="148" t="s">
        <v>129</v>
      </c>
    </row>
    <row r="121" spans="2:65" s="1" customFormat="1" ht="16.5" customHeight="1">
      <c r="B121" s="135"/>
      <c r="C121" s="136" t="s">
        <v>129</v>
      </c>
      <c r="D121" s="136" t="s">
        <v>124</v>
      </c>
      <c r="E121" s="137" t="s">
        <v>265</v>
      </c>
      <c r="F121" s="138" t="s">
        <v>266</v>
      </c>
      <c r="G121" s="139" t="s">
        <v>264</v>
      </c>
      <c r="H121" s="140">
        <v>63</v>
      </c>
      <c r="I121" s="141"/>
      <c r="J121" s="142">
        <f t="shared" si="0"/>
        <v>0</v>
      </c>
      <c r="K121" s="143"/>
      <c r="L121" s="28"/>
      <c r="M121" s="144" t="s">
        <v>1</v>
      </c>
      <c r="N121" s="145" t="s">
        <v>39</v>
      </c>
      <c r="P121" s="146">
        <f t="shared" si="1"/>
        <v>0</v>
      </c>
      <c r="Q121" s="146">
        <v>0</v>
      </c>
      <c r="R121" s="146">
        <f t="shared" si="2"/>
        <v>0</v>
      </c>
      <c r="S121" s="146">
        <v>0</v>
      </c>
      <c r="T121" s="147">
        <f t="shared" si="3"/>
        <v>0</v>
      </c>
      <c r="AR121" s="148" t="s">
        <v>128</v>
      </c>
      <c r="AT121" s="148" t="s">
        <v>124</v>
      </c>
      <c r="AU121" s="148" t="s">
        <v>81</v>
      </c>
      <c r="AY121" s="13" t="s">
        <v>122</v>
      </c>
      <c r="BE121" s="149">
        <f t="shared" si="4"/>
        <v>0</v>
      </c>
      <c r="BF121" s="149">
        <f t="shared" si="5"/>
        <v>0</v>
      </c>
      <c r="BG121" s="149">
        <f t="shared" si="6"/>
        <v>0</v>
      </c>
      <c r="BH121" s="149">
        <f t="shared" si="7"/>
        <v>0</v>
      </c>
      <c r="BI121" s="149">
        <f t="shared" si="8"/>
        <v>0</v>
      </c>
      <c r="BJ121" s="13" t="s">
        <v>129</v>
      </c>
      <c r="BK121" s="149">
        <f t="shared" si="9"/>
        <v>0</v>
      </c>
      <c r="BL121" s="13" t="s">
        <v>128</v>
      </c>
      <c r="BM121" s="148" t="s">
        <v>128</v>
      </c>
    </row>
    <row r="122" spans="2:65" s="1" customFormat="1" ht="16.5" customHeight="1">
      <c r="B122" s="135"/>
      <c r="C122" s="136" t="s">
        <v>134</v>
      </c>
      <c r="D122" s="136" t="s">
        <v>124</v>
      </c>
      <c r="E122" s="137" t="s">
        <v>267</v>
      </c>
      <c r="F122" s="138" t="s">
        <v>268</v>
      </c>
      <c r="G122" s="139" t="s">
        <v>175</v>
      </c>
      <c r="H122" s="140">
        <v>3</v>
      </c>
      <c r="I122" s="141"/>
      <c r="J122" s="142">
        <f t="shared" si="0"/>
        <v>0</v>
      </c>
      <c r="K122" s="143"/>
      <c r="L122" s="28"/>
      <c r="M122" s="144" t="s">
        <v>1</v>
      </c>
      <c r="N122" s="145" t="s">
        <v>39</v>
      </c>
      <c r="P122" s="146">
        <f t="shared" si="1"/>
        <v>0</v>
      </c>
      <c r="Q122" s="146">
        <v>0</v>
      </c>
      <c r="R122" s="146">
        <f t="shared" si="2"/>
        <v>0</v>
      </c>
      <c r="S122" s="146">
        <v>0</v>
      </c>
      <c r="T122" s="147">
        <f t="shared" si="3"/>
        <v>0</v>
      </c>
      <c r="AR122" s="148" t="s">
        <v>128</v>
      </c>
      <c r="AT122" s="148" t="s">
        <v>124</v>
      </c>
      <c r="AU122" s="148" t="s">
        <v>81</v>
      </c>
      <c r="AY122" s="13" t="s">
        <v>122</v>
      </c>
      <c r="BE122" s="149">
        <f t="shared" si="4"/>
        <v>0</v>
      </c>
      <c r="BF122" s="149">
        <f t="shared" si="5"/>
        <v>0</v>
      </c>
      <c r="BG122" s="149">
        <f t="shared" si="6"/>
        <v>0</v>
      </c>
      <c r="BH122" s="149">
        <f t="shared" si="7"/>
        <v>0</v>
      </c>
      <c r="BI122" s="149">
        <f t="shared" si="8"/>
        <v>0</v>
      </c>
      <c r="BJ122" s="13" t="s">
        <v>129</v>
      </c>
      <c r="BK122" s="149">
        <f t="shared" si="9"/>
        <v>0</v>
      </c>
      <c r="BL122" s="13" t="s">
        <v>128</v>
      </c>
      <c r="BM122" s="148" t="s">
        <v>146</v>
      </c>
    </row>
    <row r="123" spans="2:65" s="1" customFormat="1" ht="16.5" customHeight="1">
      <c r="B123" s="135"/>
      <c r="C123" s="136" t="s">
        <v>128</v>
      </c>
      <c r="D123" s="136" t="s">
        <v>124</v>
      </c>
      <c r="E123" s="137" t="s">
        <v>269</v>
      </c>
      <c r="F123" s="138" t="s">
        <v>270</v>
      </c>
      <c r="G123" s="139" t="s">
        <v>175</v>
      </c>
      <c r="H123" s="140">
        <v>3</v>
      </c>
      <c r="I123" s="141"/>
      <c r="J123" s="142">
        <f t="shared" si="0"/>
        <v>0</v>
      </c>
      <c r="K123" s="143"/>
      <c r="L123" s="28"/>
      <c r="M123" s="144" t="s">
        <v>1</v>
      </c>
      <c r="N123" s="145" t="s">
        <v>39</v>
      </c>
      <c r="P123" s="146">
        <f t="shared" si="1"/>
        <v>0</v>
      </c>
      <c r="Q123" s="146">
        <v>0</v>
      </c>
      <c r="R123" s="146">
        <f t="shared" si="2"/>
        <v>0</v>
      </c>
      <c r="S123" s="146">
        <v>0</v>
      </c>
      <c r="T123" s="147">
        <f t="shared" si="3"/>
        <v>0</v>
      </c>
      <c r="AR123" s="148" t="s">
        <v>128</v>
      </c>
      <c r="AT123" s="148" t="s">
        <v>124</v>
      </c>
      <c r="AU123" s="148" t="s">
        <v>81</v>
      </c>
      <c r="AY123" s="13" t="s">
        <v>122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129</v>
      </c>
      <c r="BK123" s="149">
        <f t="shared" si="9"/>
        <v>0</v>
      </c>
      <c r="BL123" s="13" t="s">
        <v>128</v>
      </c>
      <c r="BM123" s="148" t="s">
        <v>156</v>
      </c>
    </row>
    <row r="124" spans="2:65" s="1" customFormat="1" ht="16.5" customHeight="1">
      <c r="B124" s="135"/>
      <c r="C124" s="136" t="s">
        <v>141</v>
      </c>
      <c r="D124" s="136" t="s">
        <v>124</v>
      </c>
      <c r="E124" s="137" t="s">
        <v>271</v>
      </c>
      <c r="F124" s="138" t="s">
        <v>272</v>
      </c>
      <c r="G124" s="139" t="s">
        <v>175</v>
      </c>
      <c r="H124" s="140">
        <v>3</v>
      </c>
      <c r="I124" s="141"/>
      <c r="J124" s="142">
        <f t="shared" si="0"/>
        <v>0</v>
      </c>
      <c r="K124" s="143"/>
      <c r="L124" s="28"/>
      <c r="M124" s="144" t="s">
        <v>1</v>
      </c>
      <c r="N124" s="145" t="s">
        <v>39</v>
      </c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AR124" s="148" t="s">
        <v>128</v>
      </c>
      <c r="AT124" s="148" t="s">
        <v>124</v>
      </c>
      <c r="AU124" s="148" t="s">
        <v>81</v>
      </c>
      <c r="AY124" s="13" t="s">
        <v>122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129</v>
      </c>
      <c r="BK124" s="149">
        <f t="shared" si="9"/>
        <v>0</v>
      </c>
      <c r="BL124" s="13" t="s">
        <v>128</v>
      </c>
      <c r="BM124" s="148" t="s">
        <v>167</v>
      </c>
    </row>
    <row r="125" spans="2:65" s="1" customFormat="1" ht="16.5" customHeight="1">
      <c r="B125" s="135"/>
      <c r="C125" s="136" t="s">
        <v>146</v>
      </c>
      <c r="D125" s="136" t="s">
        <v>124</v>
      </c>
      <c r="E125" s="137" t="s">
        <v>273</v>
      </c>
      <c r="F125" s="138" t="s">
        <v>274</v>
      </c>
      <c r="G125" s="139" t="s">
        <v>175</v>
      </c>
      <c r="H125" s="140">
        <v>1</v>
      </c>
      <c r="I125" s="141"/>
      <c r="J125" s="142">
        <f t="shared" si="0"/>
        <v>0</v>
      </c>
      <c r="K125" s="143"/>
      <c r="L125" s="28"/>
      <c r="M125" s="144" t="s">
        <v>1</v>
      </c>
      <c r="N125" s="145" t="s">
        <v>39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128</v>
      </c>
      <c r="AT125" s="148" t="s">
        <v>124</v>
      </c>
      <c r="AU125" s="148" t="s">
        <v>81</v>
      </c>
      <c r="AY125" s="13" t="s">
        <v>122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129</v>
      </c>
      <c r="BK125" s="149">
        <f t="shared" si="9"/>
        <v>0</v>
      </c>
      <c r="BL125" s="13" t="s">
        <v>128</v>
      </c>
      <c r="BM125" s="148" t="s">
        <v>177</v>
      </c>
    </row>
    <row r="126" spans="2:65" s="1" customFormat="1" ht="16.5" customHeight="1">
      <c r="B126" s="135"/>
      <c r="C126" s="136" t="s">
        <v>150</v>
      </c>
      <c r="D126" s="136" t="s">
        <v>124</v>
      </c>
      <c r="E126" s="137" t="s">
        <v>275</v>
      </c>
      <c r="F126" s="138" t="s">
        <v>276</v>
      </c>
      <c r="G126" s="139" t="s">
        <v>175</v>
      </c>
      <c r="H126" s="140">
        <v>1</v>
      </c>
      <c r="I126" s="141"/>
      <c r="J126" s="142">
        <f t="shared" si="0"/>
        <v>0</v>
      </c>
      <c r="K126" s="143"/>
      <c r="L126" s="28"/>
      <c r="M126" s="144" t="s">
        <v>1</v>
      </c>
      <c r="N126" s="145" t="s">
        <v>39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128</v>
      </c>
      <c r="AT126" s="148" t="s">
        <v>124</v>
      </c>
      <c r="AU126" s="148" t="s">
        <v>81</v>
      </c>
      <c r="AY126" s="13" t="s">
        <v>122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129</v>
      </c>
      <c r="BK126" s="149">
        <f t="shared" si="9"/>
        <v>0</v>
      </c>
      <c r="BL126" s="13" t="s">
        <v>128</v>
      </c>
      <c r="BM126" s="148" t="s">
        <v>191</v>
      </c>
    </row>
    <row r="127" spans="2:65" s="1" customFormat="1" ht="16.5" customHeight="1">
      <c r="B127" s="135"/>
      <c r="C127" s="136" t="s">
        <v>156</v>
      </c>
      <c r="D127" s="136" t="s">
        <v>124</v>
      </c>
      <c r="E127" s="137" t="s">
        <v>277</v>
      </c>
      <c r="F127" s="138" t="s">
        <v>278</v>
      </c>
      <c r="G127" s="139" t="s">
        <v>175</v>
      </c>
      <c r="H127" s="140">
        <v>1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39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128</v>
      </c>
      <c r="AT127" s="148" t="s">
        <v>124</v>
      </c>
      <c r="AU127" s="148" t="s">
        <v>81</v>
      </c>
      <c r="AY127" s="13" t="s">
        <v>122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129</v>
      </c>
      <c r="BK127" s="149">
        <f t="shared" si="9"/>
        <v>0</v>
      </c>
      <c r="BL127" s="13" t="s">
        <v>128</v>
      </c>
      <c r="BM127" s="148" t="s">
        <v>194</v>
      </c>
    </row>
    <row r="128" spans="2:65" s="1" customFormat="1" ht="24.2" customHeight="1">
      <c r="B128" s="135"/>
      <c r="C128" s="136" t="s">
        <v>161</v>
      </c>
      <c r="D128" s="136" t="s">
        <v>124</v>
      </c>
      <c r="E128" s="137" t="s">
        <v>279</v>
      </c>
      <c r="F128" s="138" t="s">
        <v>280</v>
      </c>
      <c r="G128" s="139" t="s">
        <v>127</v>
      </c>
      <c r="H128" s="140">
        <v>62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39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128</v>
      </c>
      <c r="AT128" s="148" t="s">
        <v>124</v>
      </c>
      <c r="AU128" s="148" t="s">
        <v>81</v>
      </c>
      <c r="AY128" s="13" t="s">
        <v>122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129</v>
      </c>
      <c r="BK128" s="149">
        <f t="shared" si="9"/>
        <v>0</v>
      </c>
      <c r="BL128" s="13" t="s">
        <v>128</v>
      </c>
      <c r="BM128" s="148" t="s">
        <v>238</v>
      </c>
    </row>
    <row r="129" spans="2:65" s="1" customFormat="1" ht="16.5" customHeight="1">
      <c r="B129" s="135"/>
      <c r="C129" s="136" t="s">
        <v>167</v>
      </c>
      <c r="D129" s="136" t="s">
        <v>124</v>
      </c>
      <c r="E129" s="137" t="s">
        <v>281</v>
      </c>
      <c r="F129" s="138" t="s">
        <v>282</v>
      </c>
      <c r="G129" s="139" t="s">
        <v>127</v>
      </c>
      <c r="H129" s="140">
        <v>6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39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128</v>
      </c>
      <c r="AT129" s="148" t="s">
        <v>124</v>
      </c>
      <c r="AU129" s="148" t="s">
        <v>81</v>
      </c>
      <c r="AY129" s="13" t="s">
        <v>122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129</v>
      </c>
      <c r="BK129" s="149">
        <f t="shared" si="9"/>
        <v>0</v>
      </c>
      <c r="BL129" s="13" t="s">
        <v>128</v>
      </c>
      <c r="BM129" s="148" t="s">
        <v>244</v>
      </c>
    </row>
    <row r="130" spans="2:65" s="11" customFormat="1" ht="25.9" customHeight="1">
      <c r="B130" s="123"/>
      <c r="D130" s="124" t="s">
        <v>72</v>
      </c>
      <c r="E130" s="125" t="s">
        <v>261</v>
      </c>
      <c r="F130" s="125" t="s">
        <v>1</v>
      </c>
      <c r="I130" s="126"/>
      <c r="J130" s="127">
        <f>BK130</f>
        <v>0</v>
      </c>
      <c r="L130" s="123"/>
      <c r="M130" s="128"/>
      <c r="P130" s="129">
        <f>SUM(P131:P137)</f>
        <v>0</v>
      </c>
      <c r="R130" s="129">
        <f>SUM(R131:R137)</f>
        <v>0</v>
      </c>
      <c r="T130" s="130">
        <f>SUM(T131:T137)</f>
        <v>0</v>
      </c>
      <c r="AR130" s="124" t="s">
        <v>81</v>
      </c>
      <c r="AT130" s="131" t="s">
        <v>72</v>
      </c>
      <c r="AU130" s="131" t="s">
        <v>73</v>
      </c>
      <c r="AY130" s="124" t="s">
        <v>122</v>
      </c>
      <c r="BK130" s="132">
        <f>SUM(BK131:BK137)</f>
        <v>0</v>
      </c>
    </row>
    <row r="131" spans="2:65" s="1" customFormat="1" ht="16.5" customHeight="1">
      <c r="B131" s="135"/>
      <c r="C131" s="136" t="s">
        <v>172</v>
      </c>
      <c r="D131" s="136" t="s">
        <v>124</v>
      </c>
      <c r="E131" s="137" t="s">
        <v>283</v>
      </c>
      <c r="F131" s="138" t="s">
        <v>284</v>
      </c>
      <c r="G131" s="139" t="s">
        <v>175</v>
      </c>
      <c r="H131" s="140">
        <v>1</v>
      </c>
      <c r="I131" s="141"/>
      <c r="J131" s="142">
        <f t="shared" ref="J131:J137" si="10">ROUND(I131*H131,2)</f>
        <v>0</v>
      </c>
      <c r="K131" s="143"/>
      <c r="L131" s="28"/>
      <c r="M131" s="144" t="s">
        <v>1</v>
      </c>
      <c r="N131" s="145" t="s">
        <v>39</v>
      </c>
      <c r="P131" s="146">
        <f t="shared" ref="P131:P137" si="11">O131*H131</f>
        <v>0</v>
      </c>
      <c r="Q131" s="146">
        <v>0</v>
      </c>
      <c r="R131" s="146">
        <f t="shared" ref="R131:R137" si="12">Q131*H131</f>
        <v>0</v>
      </c>
      <c r="S131" s="146">
        <v>0</v>
      </c>
      <c r="T131" s="147">
        <f t="shared" ref="T131:T137" si="13">S131*H131</f>
        <v>0</v>
      </c>
      <c r="AR131" s="148" t="s">
        <v>128</v>
      </c>
      <c r="AT131" s="148" t="s">
        <v>124</v>
      </c>
      <c r="AU131" s="148" t="s">
        <v>81</v>
      </c>
      <c r="AY131" s="13" t="s">
        <v>122</v>
      </c>
      <c r="BE131" s="149">
        <f t="shared" ref="BE131:BE137" si="14">IF(N131="základná",J131,0)</f>
        <v>0</v>
      </c>
      <c r="BF131" s="149">
        <f t="shared" ref="BF131:BF137" si="15">IF(N131="znížená",J131,0)</f>
        <v>0</v>
      </c>
      <c r="BG131" s="149">
        <f t="shared" ref="BG131:BG137" si="16">IF(N131="zákl. prenesená",J131,0)</f>
        <v>0</v>
      </c>
      <c r="BH131" s="149">
        <f t="shared" ref="BH131:BH137" si="17">IF(N131="zníž. prenesená",J131,0)</f>
        <v>0</v>
      </c>
      <c r="BI131" s="149">
        <f t="shared" ref="BI131:BI137" si="18">IF(N131="nulová",J131,0)</f>
        <v>0</v>
      </c>
      <c r="BJ131" s="13" t="s">
        <v>129</v>
      </c>
      <c r="BK131" s="149">
        <f t="shared" ref="BK131:BK137" si="19">ROUND(I131*H131,2)</f>
        <v>0</v>
      </c>
      <c r="BL131" s="13" t="s">
        <v>128</v>
      </c>
      <c r="BM131" s="148" t="s">
        <v>250</v>
      </c>
    </row>
    <row r="132" spans="2:65" s="1" customFormat="1" ht="16.5" customHeight="1">
      <c r="B132" s="135"/>
      <c r="C132" s="136" t="s">
        <v>177</v>
      </c>
      <c r="D132" s="136" t="s">
        <v>124</v>
      </c>
      <c r="E132" s="137" t="s">
        <v>285</v>
      </c>
      <c r="F132" s="138" t="s">
        <v>286</v>
      </c>
      <c r="G132" s="139" t="s">
        <v>175</v>
      </c>
      <c r="H132" s="140">
        <v>1</v>
      </c>
      <c r="I132" s="141"/>
      <c r="J132" s="142">
        <f t="shared" si="10"/>
        <v>0</v>
      </c>
      <c r="K132" s="143"/>
      <c r="L132" s="28"/>
      <c r="M132" s="144" t="s">
        <v>1</v>
      </c>
      <c r="N132" s="145" t="s">
        <v>39</v>
      </c>
      <c r="P132" s="146">
        <f t="shared" si="11"/>
        <v>0</v>
      </c>
      <c r="Q132" s="146">
        <v>0</v>
      </c>
      <c r="R132" s="146">
        <f t="shared" si="12"/>
        <v>0</v>
      </c>
      <c r="S132" s="146">
        <v>0</v>
      </c>
      <c r="T132" s="147">
        <f t="shared" si="13"/>
        <v>0</v>
      </c>
      <c r="AR132" s="148" t="s">
        <v>128</v>
      </c>
      <c r="AT132" s="148" t="s">
        <v>124</v>
      </c>
      <c r="AU132" s="148" t="s">
        <v>81</v>
      </c>
      <c r="AY132" s="13" t="s">
        <v>122</v>
      </c>
      <c r="BE132" s="149">
        <f t="shared" si="14"/>
        <v>0</v>
      </c>
      <c r="BF132" s="149">
        <f t="shared" si="15"/>
        <v>0</v>
      </c>
      <c r="BG132" s="149">
        <f t="shared" si="16"/>
        <v>0</v>
      </c>
      <c r="BH132" s="149">
        <f t="shared" si="17"/>
        <v>0</v>
      </c>
      <c r="BI132" s="149">
        <f t="shared" si="18"/>
        <v>0</v>
      </c>
      <c r="BJ132" s="13" t="s">
        <v>129</v>
      </c>
      <c r="BK132" s="149">
        <f t="shared" si="19"/>
        <v>0</v>
      </c>
      <c r="BL132" s="13" t="s">
        <v>128</v>
      </c>
      <c r="BM132" s="148" t="s">
        <v>255</v>
      </c>
    </row>
    <row r="133" spans="2:65" s="1" customFormat="1" ht="16.5" customHeight="1">
      <c r="B133" s="135"/>
      <c r="C133" s="136" t="s">
        <v>183</v>
      </c>
      <c r="D133" s="136" t="s">
        <v>124</v>
      </c>
      <c r="E133" s="137" t="s">
        <v>287</v>
      </c>
      <c r="F133" s="138" t="s">
        <v>288</v>
      </c>
      <c r="G133" s="139" t="s">
        <v>175</v>
      </c>
      <c r="H133" s="140">
        <v>1</v>
      </c>
      <c r="I133" s="141"/>
      <c r="J133" s="142">
        <f t="shared" si="10"/>
        <v>0</v>
      </c>
      <c r="K133" s="143"/>
      <c r="L133" s="28"/>
      <c r="M133" s="144" t="s">
        <v>1</v>
      </c>
      <c r="N133" s="145" t="s">
        <v>39</v>
      </c>
      <c r="P133" s="146">
        <f t="shared" si="11"/>
        <v>0</v>
      </c>
      <c r="Q133" s="146">
        <v>0</v>
      </c>
      <c r="R133" s="146">
        <f t="shared" si="12"/>
        <v>0</v>
      </c>
      <c r="S133" s="146">
        <v>0</v>
      </c>
      <c r="T133" s="147">
        <f t="shared" si="13"/>
        <v>0</v>
      </c>
      <c r="AR133" s="148" t="s">
        <v>128</v>
      </c>
      <c r="AT133" s="148" t="s">
        <v>124</v>
      </c>
      <c r="AU133" s="148" t="s">
        <v>81</v>
      </c>
      <c r="AY133" s="13" t="s">
        <v>122</v>
      </c>
      <c r="BE133" s="149">
        <f t="shared" si="14"/>
        <v>0</v>
      </c>
      <c r="BF133" s="149">
        <f t="shared" si="15"/>
        <v>0</v>
      </c>
      <c r="BG133" s="149">
        <f t="shared" si="16"/>
        <v>0</v>
      </c>
      <c r="BH133" s="149">
        <f t="shared" si="17"/>
        <v>0</v>
      </c>
      <c r="BI133" s="149">
        <f t="shared" si="18"/>
        <v>0</v>
      </c>
      <c r="BJ133" s="13" t="s">
        <v>129</v>
      </c>
      <c r="BK133" s="149">
        <f t="shared" si="19"/>
        <v>0</v>
      </c>
      <c r="BL133" s="13" t="s">
        <v>128</v>
      </c>
      <c r="BM133" s="148" t="s">
        <v>289</v>
      </c>
    </row>
    <row r="134" spans="2:65" s="1" customFormat="1" ht="16.5" customHeight="1">
      <c r="B134" s="135"/>
      <c r="C134" s="136" t="s">
        <v>191</v>
      </c>
      <c r="D134" s="136" t="s">
        <v>124</v>
      </c>
      <c r="E134" s="137" t="s">
        <v>290</v>
      </c>
      <c r="F134" s="138" t="s">
        <v>291</v>
      </c>
      <c r="G134" s="139" t="s">
        <v>175</v>
      </c>
      <c r="H134" s="140">
        <v>1</v>
      </c>
      <c r="I134" s="141"/>
      <c r="J134" s="142">
        <f t="shared" si="10"/>
        <v>0</v>
      </c>
      <c r="K134" s="143"/>
      <c r="L134" s="28"/>
      <c r="M134" s="144" t="s">
        <v>1</v>
      </c>
      <c r="N134" s="145" t="s">
        <v>39</v>
      </c>
      <c r="P134" s="146">
        <f t="shared" si="11"/>
        <v>0</v>
      </c>
      <c r="Q134" s="146">
        <v>0</v>
      </c>
      <c r="R134" s="146">
        <f t="shared" si="12"/>
        <v>0</v>
      </c>
      <c r="S134" s="146">
        <v>0</v>
      </c>
      <c r="T134" s="147">
        <f t="shared" si="13"/>
        <v>0</v>
      </c>
      <c r="AR134" s="148" t="s">
        <v>128</v>
      </c>
      <c r="AT134" s="148" t="s">
        <v>124</v>
      </c>
      <c r="AU134" s="148" t="s">
        <v>81</v>
      </c>
      <c r="AY134" s="13" t="s">
        <v>122</v>
      </c>
      <c r="BE134" s="149">
        <f t="shared" si="14"/>
        <v>0</v>
      </c>
      <c r="BF134" s="149">
        <f t="shared" si="15"/>
        <v>0</v>
      </c>
      <c r="BG134" s="149">
        <f t="shared" si="16"/>
        <v>0</v>
      </c>
      <c r="BH134" s="149">
        <f t="shared" si="17"/>
        <v>0</v>
      </c>
      <c r="BI134" s="149">
        <f t="shared" si="18"/>
        <v>0</v>
      </c>
      <c r="BJ134" s="13" t="s">
        <v>129</v>
      </c>
      <c r="BK134" s="149">
        <f t="shared" si="19"/>
        <v>0</v>
      </c>
      <c r="BL134" s="13" t="s">
        <v>128</v>
      </c>
      <c r="BM134" s="148" t="s">
        <v>292</v>
      </c>
    </row>
    <row r="135" spans="2:65" s="1" customFormat="1" ht="16.5" customHeight="1">
      <c r="B135" s="135"/>
      <c r="C135" s="136" t="s">
        <v>230</v>
      </c>
      <c r="D135" s="136" t="s">
        <v>124</v>
      </c>
      <c r="E135" s="137" t="s">
        <v>293</v>
      </c>
      <c r="F135" s="138" t="s">
        <v>294</v>
      </c>
      <c r="G135" s="139" t="s">
        <v>175</v>
      </c>
      <c r="H135" s="140">
        <v>1</v>
      </c>
      <c r="I135" s="141"/>
      <c r="J135" s="142">
        <f t="shared" si="10"/>
        <v>0</v>
      </c>
      <c r="K135" s="143"/>
      <c r="L135" s="28"/>
      <c r="M135" s="144" t="s">
        <v>1</v>
      </c>
      <c r="N135" s="145" t="s">
        <v>39</v>
      </c>
      <c r="P135" s="146">
        <f t="shared" si="11"/>
        <v>0</v>
      </c>
      <c r="Q135" s="146">
        <v>0</v>
      </c>
      <c r="R135" s="146">
        <f t="shared" si="12"/>
        <v>0</v>
      </c>
      <c r="S135" s="146">
        <v>0</v>
      </c>
      <c r="T135" s="147">
        <f t="shared" si="13"/>
        <v>0</v>
      </c>
      <c r="AR135" s="148" t="s">
        <v>128</v>
      </c>
      <c r="AT135" s="148" t="s">
        <v>124</v>
      </c>
      <c r="AU135" s="148" t="s">
        <v>81</v>
      </c>
      <c r="AY135" s="13" t="s">
        <v>122</v>
      </c>
      <c r="BE135" s="149">
        <f t="shared" si="14"/>
        <v>0</v>
      </c>
      <c r="BF135" s="149">
        <f t="shared" si="15"/>
        <v>0</v>
      </c>
      <c r="BG135" s="149">
        <f t="shared" si="16"/>
        <v>0</v>
      </c>
      <c r="BH135" s="149">
        <f t="shared" si="17"/>
        <v>0</v>
      </c>
      <c r="BI135" s="149">
        <f t="shared" si="18"/>
        <v>0</v>
      </c>
      <c r="BJ135" s="13" t="s">
        <v>129</v>
      </c>
      <c r="BK135" s="149">
        <f t="shared" si="19"/>
        <v>0</v>
      </c>
      <c r="BL135" s="13" t="s">
        <v>128</v>
      </c>
      <c r="BM135" s="148" t="s">
        <v>295</v>
      </c>
    </row>
    <row r="136" spans="2:65" s="1" customFormat="1" ht="16.5" customHeight="1">
      <c r="B136" s="135"/>
      <c r="C136" s="136" t="s">
        <v>194</v>
      </c>
      <c r="D136" s="136" t="s">
        <v>124</v>
      </c>
      <c r="E136" s="137" t="s">
        <v>296</v>
      </c>
      <c r="F136" s="138" t="s">
        <v>297</v>
      </c>
      <c r="G136" s="139" t="s">
        <v>175</v>
      </c>
      <c r="H136" s="140">
        <v>1</v>
      </c>
      <c r="I136" s="141"/>
      <c r="J136" s="142">
        <f t="shared" si="10"/>
        <v>0</v>
      </c>
      <c r="K136" s="143"/>
      <c r="L136" s="28"/>
      <c r="M136" s="144" t="s">
        <v>1</v>
      </c>
      <c r="N136" s="145" t="s">
        <v>39</v>
      </c>
      <c r="P136" s="146">
        <f t="shared" si="11"/>
        <v>0</v>
      </c>
      <c r="Q136" s="146">
        <v>0</v>
      </c>
      <c r="R136" s="146">
        <f t="shared" si="12"/>
        <v>0</v>
      </c>
      <c r="S136" s="146">
        <v>0</v>
      </c>
      <c r="T136" s="147">
        <f t="shared" si="13"/>
        <v>0</v>
      </c>
      <c r="AR136" s="148" t="s">
        <v>128</v>
      </c>
      <c r="AT136" s="148" t="s">
        <v>124</v>
      </c>
      <c r="AU136" s="148" t="s">
        <v>81</v>
      </c>
      <c r="AY136" s="13" t="s">
        <v>122</v>
      </c>
      <c r="BE136" s="149">
        <f t="shared" si="14"/>
        <v>0</v>
      </c>
      <c r="BF136" s="149">
        <f t="shared" si="15"/>
        <v>0</v>
      </c>
      <c r="BG136" s="149">
        <f t="shared" si="16"/>
        <v>0</v>
      </c>
      <c r="BH136" s="149">
        <f t="shared" si="17"/>
        <v>0</v>
      </c>
      <c r="BI136" s="149">
        <f t="shared" si="18"/>
        <v>0</v>
      </c>
      <c r="BJ136" s="13" t="s">
        <v>129</v>
      </c>
      <c r="BK136" s="149">
        <f t="shared" si="19"/>
        <v>0</v>
      </c>
      <c r="BL136" s="13" t="s">
        <v>128</v>
      </c>
      <c r="BM136" s="148" t="s">
        <v>298</v>
      </c>
    </row>
    <row r="137" spans="2:65" s="1" customFormat="1" ht="16.5" customHeight="1">
      <c r="B137" s="135"/>
      <c r="C137" s="136" t="s">
        <v>235</v>
      </c>
      <c r="D137" s="136" t="s">
        <v>124</v>
      </c>
      <c r="E137" s="137" t="s">
        <v>299</v>
      </c>
      <c r="F137" s="138" t="s">
        <v>300</v>
      </c>
      <c r="G137" s="139" t="s">
        <v>175</v>
      </c>
      <c r="H137" s="140">
        <v>1</v>
      </c>
      <c r="I137" s="141"/>
      <c r="J137" s="142">
        <f t="shared" si="10"/>
        <v>0</v>
      </c>
      <c r="K137" s="143"/>
      <c r="L137" s="28"/>
      <c r="M137" s="161" t="s">
        <v>1</v>
      </c>
      <c r="N137" s="162" t="s">
        <v>39</v>
      </c>
      <c r="O137" s="163"/>
      <c r="P137" s="164">
        <f t="shared" si="11"/>
        <v>0</v>
      </c>
      <c r="Q137" s="164">
        <v>0</v>
      </c>
      <c r="R137" s="164">
        <f t="shared" si="12"/>
        <v>0</v>
      </c>
      <c r="S137" s="164">
        <v>0</v>
      </c>
      <c r="T137" s="165">
        <f t="shared" si="13"/>
        <v>0</v>
      </c>
      <c r="AR137" s="148" t="s">
        <v>128</v>
      </c>
      <c r="AT137" s="148" t="s">
        <v>124</v>
      </c>
      <c r="AU137" s="148" t="s">
        <v>81</v>
      </c>
      <c r="AY137" s="13" t="s">
        <v>122</v>
      </c>
      <c r="BE137" s="149">
        <f t="shared" si="14"/>
        <v>0</v>
      </c>
      <c r="BF137" s="149">
        <f t="shared" si="15"/>
        <v>0</v>
      </c>
      <c r="BG137" s="149">
        <f t="shared" si="16"/>
        <v>0</v>
      </c>
      <c r="BH137" s="149">
        <f t="shared" si="17"/>
        <v>0</v>
      </c>
      <c r="BI137" s="149">
        <f t="shared" si="18"/>
        <v>0</v>
      </c>
      <c r="BJ137" s="13" t="s">
        <v>129</v>
      </c>
      <c r="BK137" s="149">
        <f t="shared" si="19"/>
        <v>0</v>
      </c>
      <c r="BL137" s="13" t="s">
        <v>128</v>
      </c>
      <c r="BM137" s="148" t="s">
        <v>301</v>
      </c>
    </row>
    <row r="138" spans="2:65" s="1" customFormat="1" ht="6.95" customHeight="1">
      <c r="B138" s="43"/>
      <c r="C138" s="44"/>
      <c r="D138" s="44"/>
      <c r="E138" s="44"/>
      <c r="F138" s="44"/>
      <c r="G138" s="44"/>
      <c r="H138" s="44"/>
      <c r="I138" s="44"/>
      <c r="J138" s="44"/>
      <c r="K138" s="44"/>
      <c r="L138" s="28"/>
    </row>
  </sheetData>
  <autoFilter ref="C117:K137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3" t="s">
        <v>91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92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8" t="str">
        <f>'Rekapitulácia stavby'!K6</f>
        <v>Rozvoj športového areálu v meste Kolárovo</v>
      </c>
      <c r="F7" s="209"/>
      <c r="G7" s="209"/>
      <c r="H7" s="209"/>
      <c r="L7" s="16"/>
    </row>
    <row r="8" spans="2:46" s="1" customFormat="1" ht="12" customHeight="1">
      <c r="B8" s="28"/>
      <c r="D8" s="23" t="s">
        <v>93</v>
      </c>
      <c r="L8" s="28"/>
    </row>
    <row r="9" spans="2:46" s="1" customFormat="1" ht="16.5" customHeight="1">
      <c r="B9" s="28"/>
      <c r="E9" s="166" t="s">
        <v>302</v>
      </c>
      <c r="F9" s="210"/>
      <c r="G9" s="210"/>
      <c r="H9" s="210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Vyplň údaj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1" t="str">
        <f>'Rekapitulácia stavby'!E14</f>
        <v>Vyplň údaj</v>
      </c>
      <c r="F18" s="188"/>
      <c r="G18" s="188"/>
      <c r="H18" s="188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8"/>
      <c r="E27" s="193" t="s">
        <v>1</v>
      </c>
      <c r="F27" s="193"/>
      <c r="G27" s="193"/>
      <c r="H27" s="193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33</v>
      </c>
      <c r="J30" s="65">
        <f>ROUND(J121,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4" t="s">
        <v>37</v>
      </c>
      <c r="E33" s="33" t="s">
        <v>38</v>
      </c>
      <c r="F33" s="90">
        <f>ROUND((SUM(BE121:BE149)),  2)</f>
        <v>0</v>
      </c>
      <c r="G33" s="91"/>
      <c r="H33" s="91"/>
      <c r="I33" s="92">
        <v>0.23</v>
      </c>
      <c r="J33" s="90">
        <f>ROUND(((SUM(BE121:BE149))*I33),  2)</f>
        <v>0</v>
      </c>
      <c r="L33" s="28"/>
    </row>
    <row r="34" spans="2:12" s="1" customFormat="1" ht="14.45" customHeight="1">
      <c r="B34" s="28"/>
      <c r="E34" s="33" t="s">
        <v>39</v>
      </c>
      <c r="F34" s="93">
        <f>ROUND((SUM(BF121:BF149)),  2)</f>
        <v>0</v>
      </c>
      <c r="I34" s="94">
        <v>0.23</v>
      </c>
      <c r="J34" s="93">
        <f>ROUND(((SUM(BF121:BF149))*I34),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93">
        <f>ROUND((SUM(BG121:BG149)),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93">
        <f>ROUND((SUM(BH121:BH149)),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42</v>
      </c>
      <c r="F37" s="90">
        <f>ROUND((SUM(BI121:BI149)),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43</v>
      </c>
      <c r="E39" s="56"/>
      <c r="F39" s="56"/>
      <c r="G39" s="97" t="s">
        <v>44</v>
      </c>
      <c r="H39" s="98" t="s">
        <v>45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48</v>
      </c>
      <c r="E61" s="30"/>
      <c r="F61" s="101" t="s">
        <v>49</v>
      </c>
      <c r="G61" s="42" t="s">
        <v>48</v>
      </c>
      <c r="H61" s="30"/>
      <c r="I61" s="30"/>
      <c r="J61" s="102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48</v>
      </c>
      <c r="E76" s="30"/>
      <c r="F76" s="101" t="s">
        <v>49</v>
      </c>
      <c r="G76" s="42" t="s">
        <v>48</v>
      </c>
      <c r="H76" s="30"/>
      <c r="I76" s="30"/>
      <c r="J76" s="102" t="s">
        <v>49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95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08" t="str">
        <f>E7</f>
        <v>Rozvoj športového areálu v meste Kolárovo</v>
      </c>
      <c r="F85" s="209"/>
      <c r="G85" s="209"/>
      <c r="H85" s="209"/>
      <c r="L85" s="28"/>
    </row>
    <row r="86" spans="2:47" s="1" customFormat="1" ht="12" customHeight="1">
      <c r="B86" s="28"/>
      <c r="C86" s="23" t="s">
        <v>93</v>
      </c>
      <c r="L86" s="28"/>
    </row>
    <row r="87" spans="2:47" s="1" customFormat="1" ht="16.5" customHeight="1">
      <c r="B87" s="28"/>
      <c r="E87" s="166" t="str">
        <f>E9</f>
        <v>SO 500 - Spevnené plochy</v>
      </c>
      <c r="F87" s="210"/>
      <c r="G87" s="210"/>
      <c r="H87" s="210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Kolárovo</v>
      </c>
      <c r="I89" s="23" t="s">
        <v>21</v>
      </c>
      <c r="J89" s="51" t="str">
        <f>IF(J12="","",J12)</f>
        <v>Vyplň údaj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Futbalový klub Kolárovo</v>
      </c>
      <c r="I91" s="23" t="s">
        <v>28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96</v>
      </c>
      <c r="D94" s="95"/>
      <c r="E94" s="95"/>
      <c r="F94" s="95"/>
      <c r="G94" s="95"/>
      <c r="H94" s="95"/>
      <c r="I94" s="95"/>
      <c r="J94" s="104" t="s">
        <v>97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98</v>
      </c>
      <c r="J96" s="65">
        <f>J121</f>
        <v>0</v>
      </c>
      <c r="L96" s="28"/>
      <c r="AU96" s="13" t="s">
        <v>99</v>
      </c>
    </row>
    <row r="97" spans="2:12" s="8" customFormat="1" ht="24.95" customHeight="1">
      <c r="B97" s="106"/>
      <c r="D97" s="107" t="s">
        <v>100</v>
      </c>
      <c r="E97" s="108"/>
      <c r="F97" s="108"/>
      <c r="G97" s="108"/>
      <c r="H97" s="108"/>
      <c r="I97" s="108"/>
      <c r="J97" s="109">
        <f>J122</f>
        <v>0</v>
      </c>
      <c r="L97" s="106"/>
    </row>
    <row r="98" spans="2:12" s="9" customFormat="1" ht="19.899999999999999" customHeight="1">
      <c r="B98" s="110"/>
      <c r="D98" s="111" t="s">
        <v>101</v>
      </c>
      <c r="E98" s="112"/>
      <c r="F98" s="112"/>
      <c r="G98" s="112"/>
      <c r="H98" s="112"/>
      <c r="I98" s="112"/>
      <c r="J98" s="113">
        <f>J123</f>
        <v>0</v>
      </c>
      <c r="L98" s="110"/>
    </row>
    <row r="99" spans="2:12" s="9" customFormat="1" ht="19.899999999999999" customHeight="1">
      <c r="B99" s="110"/>
      <c r="D99" s="111" t="s">
        <v>303</v>
      </c>
      <c r="E99" s="112"/>
      <c r="F99" s="112"/>
      <c r="G99" s="112"/>
      <c r="H99" s="112"/>
      <c r="I99" s="112"/>
      <c r="J99" s="113">
        <f>J135</f>
        <v>0</v>
      </c>
      <c r="L99" s="110"/>
    </row>
    <row r="100" spans="2:12" s="9" customFormat="1" ht="19.899999999999999" customHeight="1">
      <c r="B100" s="110"/>
      <c r="D100" s="111" t="s">
        <v>104</v>
      </c>
      <c r="E100" s="112"/>
      <c r="F100" s="112"/>
      <c r="G100" s="112"/>
      <c r="H100" s="112"/>
      <c r="I100" s="112"/>
      <c r="J100" s="113">
        <f>J140</f>
        <v>0</v>
      </c>
      <c r="L100" s="110"/>
    </row>
    <row r="101" spans="2:12" s="9" customFormat="1" ht="19.899999999999999" customHeight="1">
      <c r="B101" s="110"/>
      <c r="D101" s="111" t="s">
        <v>304</v>
      </c>
      <c r="E101" s="112"/>
      <c r="F101" s="112"/>
      <c r="G101" s="112"/>
      <c r="H101" s="112"/>
      <c r="I101" s="112"/>
      <c r="J101" s="113">
        <f>J148</f>
        <v>0</v>
      </c>
      <c r="L101" s="110"/>
    </row>
    <row r="102" spans="2:12" s="1" customFormat="1" ht="21.75" customHeight="1">
      <c r="B102" s="28"/>
      <c r="L102" s="28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12" s="1" customFormat="1" ht="24.95" customHeight="1">
      <c r="B108" s="28"/>
      <c r="C108" s="17" t="s">
        <v>108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15</v>
      </c>
      <c r="L110" s="28"/>
    </row>
    <row r="111" spans="2:12" s="1" customFormat="1" ht="16.5" customHeight="1">
      <c r="B111" s="28"/>
      <c r="E111" s="208" t="str">
        <f>E7</f>
        <v>Rozvoj športového areálu v meste Kolárovo</v>
      </c>
      <c r="F111" s="209"/>
      <c r="G111" s="209"/>
      <c r="H111" s="209"/>
      <c r="L111" s="28"/>
    </row>
    <row r="112" spans="2:12" s="1" customFormat="1" ht="12" customHeight="1">
      <c r="B112" s="28"/>
      <c r="C112" s="23" t="s">
        <v>93</v>
      </c>
      <c r="L112" s="28"/>
    </row>
    <row r="113" spans="2:65" s="1" customFormat="1" ht="16.5" customHeight="1">
      <c r="B113" s="28"/>
      <c r="E113" s="166" t="str">
        <f>E9</f>
        <v>SO 500 - Spevnené plochy</v>
      </c>
      <c r="F113" s="210"/>
      <c r="G113" s="210"/>
      <c r="H113" s="210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3" t="s">
        <v>19</v>
      </c>
      <c r="F115" s="21" t="str">
        <f>F12</f>
        <v>Kolárovo</v>
      </c>
      <c r="I115" s="23" t="s">
        <v>21</v>
      </c>
      <c r="J115" s="51" t="str">
        <f>IF(J12="","",J12)</f>
        <v>Vyplň údaj</v>
      </c>
      <c r="L115" s="28"/>
    </row>
    <row r="116" spans="2:65" s="1" customFormat="1" ht="6.95" customHeight="1">
      <c r="B116" s="28"/>
      <c r="L116" s="28"/>
    </row>
    <row r="117" spans="2:65" s="1" customFormat="1" ht="15.2" customHeight="1">
      <c r="B117" s="28"/>
      <c r="C117" s="23" t="s">
        <v>22</v>
      </c>
      <c r="F117" s="21" t="str">
        <f>E15</f>
        <v>Futbalový klub Kolárovo</v>
      </c>
      <c r="I117" s="23" t="s">
        <v>28</v>
      </c>
      <c r="J117" s="26" t="str">
        <f>E21</f>
        <v xml:space="preserve"> </v>
      </c>
      <c r="L117" s="28"/>
    </row>
    <row r="118" spans="2:65" s="1" customFormat="1" ht="15.2" customHeight="1">
      <c r="B118" s="28"/>
      <c r="C118" s="23" t="s">
        <v>26</v>
      </c>
      <c r="F118" s="21" t="str">
        <f>IF(E18="","",E18)</f>
        <v>Vyplň údaj</v>
      </c>
      <c r="I118" s="23" t="s">
        <v>31</v>
      </c>
      <c r="J118" s="26" t="str">
        <f>E24</f>
        <v xml:space="preserve"> </v>
      </c>
      <c r="L118" s="28"/>
    </row>
    <row r="119" spans="2:65" s="1" customFormat="1" ht="10.35" customHeight="1">
      <c r="B119" s="28"/>
      <c r="L119" s="28"/>
    </row>
    <row r="120" spans="2:65" s="10" customFormat="1" ht="29.25" customHeight="1">
      <c r="B120" s="114"/>
      <c r="C120" s="115" t="s">
        <v>109</v>
      </c>
      <c r="D120" s="116" t="s">
        <v>58</v>
      </c>
      <c r="E120" s="116" t="s">
        <v>54</v>
      </c>
      <c r="F120" s="116" t="s">
        <v>55</v>
      </c>
      <c r="G120" s="116" t="s">
        <v>110</v>
      </c>
      <c r="H120" s="116" t="s">
        <v>111</v>
      </c>
      <c r="I120" s="116" t="s">
        <v>112</v>
      </c>
      <c r="J120" s="117" t="s">
        <v>97</v>
      </c>
      <c r="K120" s="118" t="s">
        <v>113</v>
      </c>
      <c r="L120" s="114"/>
      <c r="M120" s="58" t="s">
        <v>1</v>
      </c>
      <c r="N120" s="59" t="s">
        <v>37</v>
      </c>
      <c r="O120" s="59" t="s">
        <v>114</v>
      </c>
      <c r="P120" s="59" t="s">
        <v>115</v>
      </c>
      <c r="Q120" s="59" t="s">
        <v>116</v>
      </c>
      <c r="R120" s="59" t="s">
        <v>117</v>
      </c>
      <c r="S120" s="59" t="s">
        <v>118</v>
      </c>
      <c r="T120" s="60" t="s">
        <v>119</v>
      </c>
    </row>
    <row r="121" spans="2:65" s="1" customFormat="1" ht="22.9" customHeight="1">
      <c r="B121" s="28"/>
      <c r="C121" s="63" t="s">
        <v>98</v>
      </c>
      <c r="J121" s="119">
        <f>BK121</f>
        <v>0</v>
      </c>
      <c r="L121" s="28"/>
      <c r="M121" s="61"/>
      <c r="N121" s="52"/>
      <c r="O121" s="52"/>
      <c r="P121" s="120">
        <f>P122</f>
        <v>0</v>
      </c>
      <c r="Q121" s="52"/>
      <c r="R121" s="120">
        <f>R122</f>
        <v>445.11490000000003</v>
      </c>
      <c r="S121" s="52"/>
      <c r="T121" s="121">
        <f>T122</f>
        <v>63.227699999999999</v>
      </c>
      <c r="AT121" s="13" t="s">
        <v>72</v>
      </c>
      <c r="AU121" s="13" t="s">
        <v>99</v>
      </c>
      <c r="BK121" s="122">
        <f>BK122</f>
        <v>0</v>
      </c>
    </row>
    <row r="122" spans="2:65" s="11" customFormat="1" ht="25.9" customHeight="1">
      <c r="B122" s="123"/>
      <c r="D122" s="124" t="s">
        <v>72</v>
      </c>
      <c r="E122" s="125" t="s">
        <v>120</v>
      </c>
      <c r="F122" s="125" t="s">
        <v>121</v>
      </c>
      <c r="I122" s="126"/>
      <c r="J122" s="127">
        <f>BK122</f>
        <v>0</v>
      </c>
      <c r="L122" s="123"/>
      <c r="M122" s="128"/>
      <c r="P122" s="129">
        <f>P123+P135+P140+P148</f>
        <v>0</v>
      </c>
      <c r="R122" s="129">
        <f>R123+R135+R140+R148</f>
        <v>445.11490000000003</v>
      </c>
      <c r="T122" s="130">
        <f>T123+T135+T140+T148</f>
        <v>63.227699999999999</v>
      </c>
      <c r="AR122" s="124" t="s">
        <v>81</v>
      </c>
      <c r="AT122" s="131" t="s">
        <v>72</v>
      </c>
      <c r="AU122" s="131" t="s">
        <v>73</v>
      </c>
      <c r="AY122" s="124" t="s">
        <v>122</v>
      </c>
      <c r="BK122" s="132">
        <f>BK123+BK135+BK140+BK148</f>
        <v>0</v>
      </c>
    </row>
    <row r="123" spans="2:65" s="11" customFormat="1" ht="22.9" customHeight="1">
      <c r="B123" s="123"/>
      <c r="D123" s="124" t="s">
        <v>72</v>
      </c>
      <c r="E123" s="133" t="s">
        <v>81</v>
      </c>
      <c r="F123" s="133" t="s">
        <v>123</v>
      </c>
      <c r="I123" s="126"/>
      <c r="J123" s="134">
        <f>BK123</f>
        <v>0</v>
      </c>
      <c r="L123" s="123"/>
      <c r="M123" s="128"/>
      <c r="P123" s="129">
        <f>SUM(P124:P134)</f>
        <v>0</v>
      </c>
      <c r="R123" s="129">
        <f>SUM(R124:R134)</f>
        <v>0</v>
      </c>
      <c r="T123" s="130">
        <f>SUM(T124:T134)</f>
        <v>63.227699999999999</v>
      </c>
      <c r="AR123" s="124" t="s">
        <v>81</v>
      </c>
      <c r="AT123" s="131" t="s">
        <v>72</v>
      </c>
      <c r="AU123" s="131" t="s">
        <v>81</v>
      </c>
      <c r="AY123" s="124" t="s">
        <v>122</v>
      </c>
      <c r="BK123" s="132">
        <f>SUM(BK124:BK134)</f>
        <v>0</v>
      </c>
    </row>
    <row r="124" spans="2:65" s="1" customFormat="1" ht="16.5" customHeight="1">
      <c r="B124" s="135"/>
      <c r="C124" s="136" t="s">
        <v>81</v>
      </c>
      <c r="D124" s="136" t="s">
        <v>124</v>
      </c>
      <c r="E124" s="137" t="s">
        <v>305</v>
      </c>
      <c r="F124" s="138" t="s">
        <v>306</v>
      </c>
      <c r="G124" s="139" t="s">
        <v>159</v>
      </c>
      <c r="H124" s="140">
        <v>92.85</v>
      </c>
      <c r="I124" s="141"/>
      <c r="J124" s="142">
        <f t="shared" ref="J124:J134" si="0">ROUND(I124*H124,2)</f>
        <v>0</v>
      </c>
      <c r="K124" s="143"/>
      <c r="L124" s="28"/>
      <c r="M124" s="144" t="s">
        <v>1</v>
      </c>
      <c r="N124" s="145" t="s">
        <v>39</v>
      </c>
      <c r="P124" s="146">
        <f t="shared" ref="P124:P134" si="1">O124*H124</f>
        <v>0</v>
      </c>
      <c r="Q124" s="146">
        <v>0</v>
      </c>
      <c r="R124" s="146">
        <f t="shared" ref="R124:R134" si="2">Q124*H124</f>
        <v>0</v>
      </c>
      <c r="S124" s="146">
        <v>0.26</v>
      </c>
      <c r="T124" s="147">
        <f t="shared" ref="T124:T134" si="3">S124*H124</f>
        <v>24.140999999999998</v>
      </c>
      <c r="AR124" s="148" t="s">
        <v>128</v>
      </c>
      <c r="AT124" s="148" t="s">
        <v>124</v>
      </c>
      <c r="AU124" s="148" t="s">
        <v>129</v>
      </c>
      <c r="AY124" s="13" t="s">
        <v>122</v>
      </c>
      <c r="BE124" s="149">
        <f t="shared" ref="BE124:BE134" si="4">IF(N124="základná",J124,0)</f>
        <v>0</v>
      </c>
      <c r="BF124" s="149">
        <f t="shared" ref="BF124:BF134" si="5">IF(N124="znížená",J124,0)</f>
        <v>0</v>
      </c>
      <c r="BG124" s="149">
        <f t="shared" ref="BG124:BG134" si="6">IF(N124="zákl. prenesená",J124,0)</f>
        <v>0</v>
      </c>
      <c r="BH124" s="149">
        <f t="shared" ref="BH124:BH134" si="7">IF(N124="zníž. prenesená",J124,0)</f>
        <v>0</v>
      </c>
      <c r="BI124" s="149">
        <f t="shared" ref="BI124:BI134" si="8">IF(N124="nulová",J124,0)</f>
        <v>0</v>
      </c>
      <c r="BJ124" s="13" t="s">
        <v>129</v>
      </c>
      <c r="BK124" s="149">
        <f t="shared" ref="BK124:BK134" si="9">ROUND(I124*H124,2)</f>
        <v>0</v>
      </c>
      <c r="BL124" s="13" t="s">
        <v>128</v>
      </c>
      <c r="BM124" s="148" t="s">
        <v>307</v>
      </c>
    </row>
    <row r="125" spans="2:65" s="1" customFormat="1" ht="24.2" customHeight="1">
      <c r="B125" s="135"/>
      <c r="C125" s="136" t="s">
        <v>129</v>
      </c>
      <c r="D125" s="136" t="s">
        <v>124</v>
      </c>
      <c r="E125" s="137" t="s">
        <v>308</v>
      </c>
      <c r="F125" s="138" t="s">
        <v>309</v>
      </c>
      <c r="G125" s="139" t="s">
        <v>159</v>
      </c>
      <c r="H125" s="140">
        <v>92.85</v>
      </c>
      <c r="I125" s="141"/>
      <c r="J125" s="142">
        <f t="shared" si="0"/>
        <v>0</v>
      </c>
      <c r="K125" s="143"/>
      <c r="L125" s="28"/>
      <c r="M125" s="144" t="s">
        <v>1</v>
      </c>
      <c r="N125" s="145" t="s">
        <v>39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0.4</v>
      </c>
      <c r="T125" s="147">
        <f t="shared" si="3"/>
        <v>37.14</v>
      </c>
      <c r="AR125" s="148" t="s">
        <v>128</v>
      </c>
      <c r="AT125" s="148" t="s">
        <v>124</v>
      </c>
      <c r="AU125" s="148" t="s">
        <v>129</v>
      </c>
      <c r="AY125" s="13" t="s">
        <v>122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129</v>
      </c>
      <c r="BK125" s="149">
        <f t="shared" si="9"/>
        <v>0</v>
      </c>
      <c r="BL125" s="13" t="s">
        <v>128</v>
      </c>
      <c r="BM125" s="148" t="s">
        <v>310</v>
      </c>
    </row>
    <row r="126" spans="2:65" s="1" customFormat="1" ht="21.75" customHeight="1">
      <c r="B126" s="135"/>
      <c r="C126" s="136" t="s">
        <v>134</v>
      </c>
      <c r="D126" s="136" t="s">
        <v>124</v>
      </c>
      <c r="E126" s="137" t="s">
        <v>311</v>
      </c>
      <c r="F126" s="138" t="s">
        <v>312</v>
      </c>
      <c r="G126" s="139" t="s">
        <v>170</v>
      </c>
      <c r="H126" s="140">
        <v>92.7</v>
      </c>
      <c r="I126" s="141"/>
      <c r="J126" s="142">
        <f t="shared" si="0"/>
        <v>0</v>
      </c>
      <c r="K126" s="143"/>
      <c r="L126" s="28"/>
      <c r="M126" s="144" t="s">
        <v>1</v>
      </c>
      <c r="N126" s="145" t="s">
        <v>39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2.1000000000000001E-2</v>
      </c>
      <c r="T126" s="147">
        <f t="shared" si="3"/>
        <v>1.9467000000000001</v>
      </c>
      <c r="AR126" s="148" t="s">
        <v>128</v>
      </c>
      <c r="AT126" s="148" t="s">
        <v>124</v>
      </c>
      <c r="AU126" s="148" t="s">
        <v>129</v>
      </c>
      <c r="AY126" s="13" t="s">
        <v>122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129</v>
      </c>
      <c r="BK126" s="149">
        <f t="shared" si="9"/>
        <v>0</v>
      </c>
      <c r="BL126" s="13" t="s">
        <v>128</v>
      </c>
      <c r="BM126" s="148" t="s">
        <v>313</v>
      </c>
    </row>
    <row r="127" spans="2:65" s="1" customFormat="1" ht="21.75" customHeight="1">
      <c r="B127" s="135"/>
      <c r="C127" s="136" t="s">
        <v>128</v>
      </c>
      <c r="D127" s="136" t="s">
        <v>124</v>
      </c>
      <c r="E127" s="137" t="s">
        <v>314</v>
      </c>
      <c r="F127" s="138" t="s">
        <v>315</v>
      </c>
      <c r="G127" s="139" t="s">
        <v>127</v>
      </c>
      <c r="H127" s="140">
        <v>106.25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39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128</v>
      </c>
      <c r="AT127" s="148" t="s">
        <v>124</v>
      </c>
      <c r="AU127" s="148" t="s">
        <v>129</v>
      </c>
      <c r="AY127" s="13" t="s">
        <v>122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129</v>
      </c>
      <c r="BK127" s="149">
        <f t="shared" si="9"/>
        <v>0</v>
      </c>
      <c r="BL127" s="13" t="s">
        <v>128</v>
      </c>
      <c r="BM127" s="148" t="s">
        <v>316</v>
      </c>
    </row>
    <row r="128" spans="2:65" s="1" customFormat="1" ht="16.5" customHeight="1">
      <c r="B128" s="135"/>
      <c r="C128" s="136" t="s">
        <v>141</v>
      </c>
      <c r="D128" s="136" t="s">
        <v>124</v>
      </c>
      <c r="E128" s="137" t="s">
        <v>317</v>
      </c>
      <c r="F128" s="138" t="s">
        <v>318</v>
      </c>
      <c r="G128" s="139" t="s">
        <v>127</v>
      </c>
      <c r="H128" s="140">
        <v>106.25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39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128</v>
      </c>
      <c r="AT128" s="148" t="s">
        <v>124</v>
      </c>
      <c r="AU128" s="148" t="s">
        <v>129</v>
      </c>
      <c r="AY128" s="13" t="s">
        <v>122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129</v>
      </c>
      <c r="BK128" s="149">
        <f t="shared" si="9"/>
        <v>0</v>
      </c>
      <c r="BL128" s="13" t="s">
        <v>128</v>
      </c>
      <c r="BM128" s="148" t="s">
        <v>319</v>
      </c>
    </row>
    <row r="129" spans="2:65" s="1" customFormat="1" ht="24.2" customHeight="1">
      <c r="B129" s="135"/>
      <c r="C129" s="136" t="s">
        <v>146</v>
      </c>
      <c r="D129" s="136" t="s">
        <v>124</v>
      </c>
      <c r="E129" s="137" t="s">
        <v>320</v>
      </c>
      <c r="F129" s="138" t="s">
        <v>321</v>
      </c>
      <c r="G129" s="139" t="s">
        <v>127</v>
      </c>
      <c r="H129" s="140">
        <v>106.25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39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128</v>
      </c>
      <c r="AT129" s="148" t="s">
        <v>124</v>
      </c>
      <c r="AU129" s="148" t="s">
        <v>129</v>
      </c>
      <c r="AY129" s="13" t="s">
        <v>122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129</v>
      </c>
      <c r="BK129" s="149">
        <f t="shared" si="9"/>
        <v>0</v>
      </c>
      <c r="BL129" s="13" t="s">
        <v>128</v>
      </c>
      <c r="BM129" s="148" t="s">
        <v>322</v>
      </c>
    </row>
    <row r="130" spans="2:65" s="1" customFormat="1" ht="37.9" customHeight="1">
      <c r="B130" s="135"/>
      <c r="C130" s="136" t="s">
        <v>150</v>
      </c>
      <c r="D130" s="136" t="s">
        <v>124</v>
      </c>
      <c r="E130" s="137" t="s">
        <v>323</v>
      </c>
      <c r="F130" s="138" t="s">
        <v>324</v>
      </c>
      <c r="G130" s="139" t="s">
        <v>127</v>
      </c>
      <c r="H130" s="140">
        <v>75.650000000000006</v>
      </c>
      <c r="I130" s="141"/>
      <c r="J130" s="142">
        <f t="shared" si="0"/>
        <v>0</v>
      </c>
      <c r="K130" s="143"/>
      <c r="L130" s="28"/>
      <c r="M130" s="144" t="s">
        <v>1</v>
      </c>
      <c r="N130" s="145" t="s">
        <v>39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128</v>
      </c>
      <c r="AT130" s="148" t="s">
        <v>124</v>
      </c>
      <c r="AU130" s="148" t="s">
        <v>129</v>
      </c>
      <c r="AY130" s="13" t="s">
        <v>122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129</v>
      </c>
      <c r="BK130" s="149">
        <f t="shared" si="9"/>
        <v>0</v>
      </c>
      <c r="BL130" s="13" t="s">
        <v>128</v>
      </c>
      <c r="BM130" s="148" t="s">
        <v>325</v>
      </c>
    </row>
    <row r="131" spans="2:65" s="1" customFormat="1" ht="44.25" customHeight="1">
      <c r="B131" s="135"/>
      <c r="C131" s="136" t="s">
        <v>156</v>
      </c>
      <c r="D131" s="136" t="s">
        <v>124</v>
      </c>
      <c r="E131" s="137" t="s">
        <v>326</v>
      </c>
      <c r="F131" s="138" t="s">
        <v>327</v>
      </c>
      <c r="G131" s="139" t="s">
        <v>127</v>
      </c>
      <c r="H131" s="140">
        <v>151.30000000000001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39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128</v>
      </c>
      <c r="AT131" s="148" t="s">
        <v>124</v>
      </c>
      <c r="AU131" s="148" t="s">
        <v>129</v>
      </c>
      <c r="AY131" s="13" t="s">
        <v>122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129</v>
      </c>
      <c r="BK131" s="149">
        <f t="shared" si="9"/>
        <v>0</v>
      </c>
      <c r="BL131" s="13" t="s">
        <v>128</v>
      </c>
      <c r="BM131" s="148" t="s">
        <v>328</v>
      </c>
    </row>
    <row r="132" spans="2:65" s="1" customFormat="1" ht="24.2" customHeight="1">
      <c r="B132" s="135"/>
      <c r="C132" s="136" t="s">
        <v>161</v>
      </c>
      <c r="D132" s="136" t="s">
        <v>124</v>
      </c>
      <c r="E132" s="137" t="s">
        <v>329</v>
      </c>
      <c r="F132" s="138" t="s">
        <v>330</v>
      </c>
      <c r="G132" s="139" t="s">
        <v>127</v>
      </c>
      <c r="H132" s="140">
        <v>75.650000000000006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39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128</v>
      </c>
      <c r="AT132" s="148" t="s">
        <v>124</v>
      </c>
      <c r="AU132" s="148" t="s">
        <v>129</v>
      </c>
      <c r="AY132" s="13" t="s">
        <v>122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129</v>
      </c>
      <c r="BK132" s="149">
        <f t="shared" si="9"/>
        <v>0</v>
      </c>
      <c r="BL132" s="13" t="s">
        <v>128</v>
      </c>
      <c r="BM132" s="148" t="s">
        <v>331</v>
      </c>
    </row>
    <row r="133" spans="2:65" s="1" customFormat="1" ht="16.5" customHeight="1">
      <c r="B133" s="135"/>
      <c r="C133" s="136" t="s">
        <v>167</v>
      </c>
      <c r="D133" s="136" t="s">
        <v>124</v>
      </c>
      <c r="E133" s="137" t="s">
        <v>332</v>
      </c>
      <c r="F133" s="138" t="s">
        <v>333</v>
      </c>
      <c r="G133" s="139" t="s">
        <v>127</v>
      </c>
      <c r="H133" s="140">
        <v>30.6</v>
      </c>
      <c r="I133" s="141"/>
      <c r="J133" s="142">
        <f t="shared" si="0"/>
        <v>0</v>
      </c>
      <c r="K133" s="143"/>
      <c r="L133" s="28"/>
      <c r="M133" s="144" t="s">
        <v>1</v>
      </c>
      <c r="N133" s="145" t="s">
        <v>39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128</v>
      </c>
      <c r="AT133" s="148" t="s">
        <v>124</v>
      </c>
      <c r="AU133" s="148" t="s">
        <v>129</v>
      </c>
      <c r="AY133" s="13" t="s">
        <v>122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129</v>
      </c>
      <c r="BK133" s="149">
        <f t="shared" si="9"/>
        <v>0</v>
      </c>
      <c r="BL133" s="13" t="s">
        <v>128</v>
      </c>
      <c r="BM133" s="148" t="s">
        <v>334</v>
      </c>
    </row>
    <row r="134" spans="2:65" s="1" customFormat="1" ht="21.75" customHeight="1">
      <c r="B134" s="135"/>
      <c r="C134" s="136" t="s">
        <v>172</v>
      </c>
      <c r="D134" s="136" t="s">
        <v>124</v>
      </c>
      <c r="E134" s="137" t="s">
        <v>335</v>
      </c>
      <c r="F134" s="138" t="s">
        <v>336</v>
      </c>
      <c r="G134" s="139" t="s">
        <v>159</v>
      </c>
      <c r="H134" s="140">
        <v>425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39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128</v>
      </c>
      <c r="AT134" s="148" t="s">
        <v>124</v>
      </c>
      <c r="AU134" s="148" t="s">
        <v>129</v>
      </c>
      <c r="AY134" s="13" t="s">
        <v>122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129</v>
      </c>
      <c r="BK134" s="149">
        <f t="shared" si="9"/>
        <v>0</v>
      </c>
      <c r="BL134" s="13" t="s">
        <v>128</v>
      </c>
      <c r="BM134" s="148" t="s">
        <v>337</v>
      </c>
    </row>
    <row r="135" spans="2:65" s="11" customFormat="1" ht="22.9" customHeight="1">
      <c r="B135" s="123"/>
      <c r="D135" s="124" t="s">
        <v>72</v>
      </c>
      <c r="E135" s="133" t="s">
        <v>141</v>
      </c>
      <c r="F135" s="133" t="s">
        <v>338</v>
      </c>
      <c r="I135" s="126"/>
      <c r="J135" s="134">
        <f>BK135</f>
        <v>0</v>
      </c>
      <c r="L135" s="123"/>
      <c r="M135" s="128"/>
      <c r="P135" s="129">
        <f>SUM(P136:P139)</f>
        <v>0</v>
      </c>
      <c r="R135" s="129">
        <f>SUM(R136:R139)</f>
        <v>391.89250000000004</v>
      </c>
      <c r="T135" s="130">
        <f>SUM(T136:T139)</f>
        <v>0</v>
      </c>
      <c r="AR135" s="124" t="s">
        <v>81</v>
      </c>
      <c r="AT135" s="131" t="s">
        <v>72</v>
      </c>
      <c r="AU135" s="131" t="s">
        <v>81</v>
      </c>
      <c r="AY135" s="124" t="s">
        <v>122</v>
      </c>
      <c r="BK135" s="132">
        <f>SUM(BK136:BK139)</f>
        <v>0</v>
      </c>
    </row>
    <row r="136" spans="2:65" s="1" customFormat="1" ht="33" customHeight="1">
      <c r="B136" s="135"/>
      <c r="C136" s="136" t="s">
        <v>177</v>
      </c>
      <c r="D136" s="136" t="s">
        <v>124</v>
      </c>
      <c r="E136" s="137" t="s">
        <v>339</v>
      </c>
      <c r="F136" s="138" t="s">
        <v>340</v>
      </c>
      <c r="G136" s="139" t="s">
        <v>159</v>
      </c>
      <c r="H136" s="140">
        <v>425</v>
      </c>
      <c r="I136" s="141"/>
      <c r="J136" s="142">
        <f>ROUND(I136*H136,2)</f>
        <v>0</v>
      </c>
      <c r="K136" s="143"/>
      <c r="L136" s="28"/>
      <c r="M136" s="144" t="s">
        <v>1</v>
      </c>
      <c r="N136" s="145" t="s">
        <v>39</v>
      </c>
      <c r="P136" s="146">
        <f>O136*H136</f>
        <v>0</v>
      </c>
      <c r="Q136" s="146">
        <v>0.29899999999999999</v>
      </c>
      <c r="R136" s="146">
        <f>Q136*H136</f>
        <v>127.07499999999999</v>
      </c>
      <c r="S136" s="146">
        <v>0</v>
      </c>
      <c r="T136" s="147">
        <f>S136*H136</f>
        <v>0</v>
      </c>
      <c r="AR136" s="148" t="s">
        <v>128</v>
      </c>
      <c r="AT136" s="148" t="s">
        <v>124</v>
      </c>
      <c r="AU136" s="148" t="s">
        <v>129</v>
      </c>
      <c r="AY136" s="13" t="s">
        <v>122</v>
      </c>
      <c r="BE136" s="149">
        <f>IF(N136="základná",J136,0)</f>
        <v>0</v>
      </c>
      <c r="BF136" s="149">
        <f>IF(N136="znížená",J136,0)</f>
        <v>0</v>
      </c>
      <c r="BG136" s="149">
        <f>IF(N136="zákl. prenesená",J136,0)</f>
        <v>0</v>
      </c>
      <c r="BH136" s="149">
        <f>IF(N136="zníž. prenesená",J136,0)</f>
        <v>0</v>
      </c>
      <c r="BI136" s="149">
        <f>IF(N136="nulová",J136,0)</f>
        <v>0</v>
      </c>
      <c r="BJ136" s="13" t="s">
        <v>129</v>
      </c>
      <c r="BK136" s="149">
        <f>ROUND(I136*H136,2)</f>
        <v>0</v>
      </c>
      <c r="BL136" s="13" t="s">
        <v>128</v>
      </c>
      <c r="BM136" s="148" t="s">
        <v>341</v>
      </c>
    </row>
    <row r="137" spans="2:65" s="1" customFormat="1" ht="33" customHeight="1">
      <c r="B137" s="135"/>
      <c r="C137" s="136" t="s">
        <v>183</v>
      </c>
      <c r="D137" s="136" t="s">
        <v>124</v>
      </c>
      <c r="E137" s="137" t="s">
        <v>342</v>
      </c>
      <c r="F137" s="138" t="s">
        <v>343</v>
      </c>
      <c r="G137" s="139" t="s">
        <v>159</v>
      </c>
      <c r="H137" s="140">
        <v>425</v>
      </c>
      <c r="I137" s="141"/>
      <c r="J137" s="142">
        <f>ROUND(I137*H137,2)</f>
        <v>0</v>
      </c>
      <c r="K137" s="143"/>
      <c r="L137" s="28"/>
      <c r="M137" s="144" t="s">
        <v>1</v>
      </c>
      <c r="N137" s="145" t="s">
        <v>39</v>
      </c>
      <c r="P137" s="146">
        <f>O137*H137</f>
        <v>0</v>
      </c>
      <c r="Q137" s="146">
        <v>0.39800000000000002</v>
      </c>
      <c r="R137" s="146">
        <f>Q137*H137</f>
        <v>169.15</v>
      </c>
      <c r="S137" s="146">
        <v>0</v>
      </c>
      <c r="T137" s="147">
        <f>S137*H137</f>
        <v>0</v>
      </c>
      <c r="AR137" s="148" t="s">
        <v>128</v>
      </c>
      <c r="AT137" s="148" t="s">
        <v>124</v>
      </c>
      <c r="AU137" s="148" t="s">
        <v>129</v>
      </c>
      <c r="AY137" s="13" t="s">
        <v>122</v>
      </c>
      <c r="BE137" s="149">
        <f>IF(N137="základná",J137,0)</f>
        <v>0</v>
      </c>
      <c r="BF137" s="149">
        <f>IF(N137="znížená",J137,0)</f>
        <v>0</v>
      </c>
      <c r="BG137" s="149">
        <f>IF(N137="zákl. prenesená",J137,0)</f>
        <v>0</v>
      </c>
      <c r="BH137" s="149">
        <f>IF(N137="zníž. prenesená",J137,0)</f>
        <v>0</v>
      </c>
      <c r="BI137" s="149">
        <f>IF(N137="nulová",J137,0)</f>
        <v>0</v>
      </c>
      <c r="BJ137" s="13" t="s">
        <v>129</v>
      </c>
      <c r="BK137" s="149">
        <f>ROUND(I137*H137,2)</f>
        <v>0</v>
      </c>
      <c r="BL137" s="13" t="s">
        <v>128</v>
      </c>
      <c r="BM137" s="148" t="s">
        <v>344</v>
      </c>
    </row>
    <row r="138" spans="2:65" s="1" customFormat="1" ht="49.15" customHeight="1">
      <c r="B138" s="135"/>
      <c r="C138" s="136" t="s">
        <v>191</v>
      </c>
      <c r="D138" s="136" t="s">
        <v>124</v>
      </c>
      <c r="E138" s="137" t="s">
        <v>345</v>
      </c>
      <c r="F138" s="138" t="s">
        <v>346</v>
      </c>
      <c r="G138" s="139" t="s">
        <v>159</v>
      </c>
      <c r="H138" s="140">
        <v>425</v>
      </c>
      <c r="I138" s="141"/>
      <c r="J138" s="142">
        <f>ROUND(I138*H138,2)</f>
        <v>0</v>
      </c>
      <c r="K138" s="143"/>
      <c r="L138" s="28"/>
      <c r="M138" s="144" t="s">
        <v>1</v>
      </c>
      <c r="N138" s="145" t="s">
        <v>39</v>
      </c>
      <c r="P138" s="146">
        <f>O138*H138</f>
        <v>0</v>
      </c>
      <c r="Q138" s="146">
        <v>9.2499999999999999E-2</v>
      </c>
      <c r="R138" s="146">
        <f>Q138*H138</f>
        <v>39.3125</v>
      </c>
      <c r="S138" s="146">
        <v>0</v>
      </c>
      <c r="T138" s="147">
        <f>S138*H138</f>
        <v>0</v>
      </c>
      <c r="AR138" s="148" t="s">
        <v>128</v>
      </c>
      <c r="AT138" s="148" t="s">
        <v>124</v>
      </c>
      <c r="AU138" s="148" t="s">
        <v>129</v>
      </c>
      <c r="AY138" s="13" t="s">
        <v>122</v>
      </c>
      <c r="BE138" s="149">
        <f>IF(N138="základná",J138,0)</f>
        <v>0</v>
      </c>
      <c r="BF138" s="149">
        <f>IF(N138="znížená",J138,0)</f>
        <v>0</v>
      </c>
      <c r="BG138" s="149">
        <f>IF(N138="zákl. prenesená",J138,0)</f>
        <v>0</v>
      </c>
      <c r="BH138" s="149">
        <f>IF(N138="zníž. prenesená",J138,0)</f>
        <v>0</v>
      </c>
      <c r="BI138" s="149">
        <f>IF(N138="nulová",J138,0)</f>
        <v>0</v>
      </c>
      <c r="BJ138" s="13" t="s">
        <v>129</v>
      </c>
      <c r="BK138" s="149">
        <f>ROUND(I138*H138,2)</f>
        <v>0</v>
      </c>
      <c r="BL138" s="13" t="s">
        <v>128</v>
      </c>
      <c r="BM138" s="148" t="s">
        <v>347</v>
      </c>
    </row>
    <row r="139" spans="2:65" s="1" customFormat="1" ht="16.5" customHeight="1">
      <c r="B139" s="135"/>
      <c r="C139" s="150" t="s">
        <v>230</v>
      </c>
      <c r="D139" s="150" t="s">
        <v>162</v>
      </c>
      <c r="E139" s="151" t="s">
        <v>348</v>
      </c>
      <c r="F139" s="152" t="s">
        <v>349</v>
      </c>
      <c r="G139" s="153" t="s">
        <v>159</v>
      </c>
      <c r="H139" s="154">
        <v>433.5</v>
      </c>
      <c r="I139" s="155"/>
      <c r="J139" s="156">
        <f>ROUND(I139*H139,2)</f>
        <v>0</v>
      </c>
      <c r="K139" s="157"/>
      <c r="L139" s="158"/>
      <c r="M139" s="159" t="s">
        <v>1</v>
      </c>
      <c r="N139" s="160" t="s">
        <v>39</v>
      </c>
      <c r="P139" s="146">
        <f>O139*H139</f>
        <v>0</v>
      </c>
      <c r="Q139" s="146">
        <v>0.13</v>
      </c>
      <c r="R139" s="146">
        <f>Q139*H139</f>
        <v>56.355000000000004</v>
      </c>
      <c r="S139" s="146">
        <v>0</v>
      </c>
      <c r="T139" s="147">
        <f>S139*H139</f>
        <v>0</v>
      </c>
      <c r="AR139" s="148" t="s">
        <v>156</v>
      </c>
      <c r="AT139" s="148" t="s">
        <v>162</v>
      </c>
      <c r="AU139" s="148" t="s">
        <v>129</v>
      </c>
      <c r="AY139" s="13" t="s">
        <v>122</v>
      </c>
      <c r="BE139" s="149">
        <f>IF(N139="základná",J139,0)</f>
        <v>0</v>
      </c>
      <c r="BF139" s="149">
        <f>IF(N139="znížená",J139,0)</f>
        <v>0</v>
      </c>
      <c r="BG139" s="149">
        <f>IF(N139="zákl. prenesená",J139,0)</f>
        <v>0</v>
      </c>
      <c r="BH139" s="149">
        <f>IF(N139="zníž. prenesená",J139,0)</f>
        <v>0</v>
      </c>
      <c r="BI139" s="149">
        <f>IF(N139="nulová",J139,0)</f>
        <v>0</v>
      </c>
      <c r="BJ139" s="13" t="s">
        <v>129</v>
      </c>
      <c r="BK139" s="149">
        <f>ROUND(I139*H139,2)</f>
        <v>0</v>
      </c>
      <c r="BL139" s="13" t="s">
        <v>128</v>
      </c>
      <c r="BM139" s="148" t="s">
        <v>350</v>
      </c>
    </row>
    <row r="140" spans="2:65" s="11" customFormat="1" ht="22.9" customHeight="1">
      <c r="B140" s="123"/>
      <c r="D140" s="124" t="s">
        <v>72</v>
      </c>
      <c r="E140" s="133" t="s">
        <v>161</v>
      </c>
      <c r="F140" s="133" t="s">
        <v>166</v>
      </c>
      <c r="I140" s="126"/>
      <c r="J140" s="134">
        <f>BK140</f>
        <v>0</v>
      </c>
      <c r="L140" s="123"/>
      <c r="M140" s="128"/>
      <c r="P140" s="129">
        <f>SUM(P141:P147)</f>
        <v>0</v>
      </c>
      <c r="R140" s="129">
        <f>SUM(R141:R147)</f>
        <v>53.222400000000007</v>
      </c>
      <c r="T140" s="130">
        <f>SUM(T141:T147)</f>
        <v>0</v>
      </c>
      <c r="AR140" s="124" t="s">
        <v>81</v>
      </c>
      <c r="AT140" s="131" t="s">
        <v>72</v>
      </c>
      <c r="AU140" s="131" t="s">
        <v>81</v>
      </c>
      <c r="AY140" s="124" t="s">
        <v>122</v>
      </c>
      <c r="BK140" s="132">
        <f>SUM(BK141:BK147)</f>
        <v>0</v>
      </c>
    </row>
    <row r="141" spans="2:65" s="1" customFormat="1" ht="33" customHeight="1">
      <c r="B141" s="135"/>
      <c r="C141" s="136" t="s">
        <v>194</v>
      </c>
      <c r="D141" s="136" t="s">
        <v>124</v>
      </c>
      <c r="E141" s="137" t="s">
        <v>168</v>
      </c>
      <c r="F141" s="138" t="s">
        <v>169</v>
      </c>
      <c r="G141" s="139" t="s">
        <v>170</v>
      </c>
      <c r="H141" s="140">
        <v>360</v>
      </c>
      <c r="I141" s="141"/>
      <c r="J141" s="142">
        <f t="shared" ref="J141:J147" si="10">ROUND(I141*H141,2)</f>
        <v>0</v>
      </c>
      <c r="K141" s="143"/>
      <c r="L141" s="28"/>
      <c r="M141" s="144" t="s">
        <v>1</v>
      </c>
      <c r="N141" s="145" t="s">
        <v>39</v>
      </c>
      <c r="P141" s="146">
        <f t="shared" ref="P141:P147" si="11">O141*H141</f>
        <v>0</v>
      </c>
      <c r="Q141" s="146">
        <v>0.12584000000000001</v>
      </c>
      <c r="R141" s="146">
        <f t="shared" ref="R141:R147" si="12">Q141*H141</f>
        <v>45.302400000000006</v>
      </c>
      <c r="S141" s="146">
        <v>0</v>
      </c>
      <c r="T141" s="147">
        <f t="shared" ref="T141:T147" si="13">S141*H141</f>
        <v>0</v>
      </c>
      <c r="AR141" s="148" t="s">
        <v>128</v>
      </c>
      <c r="AT141" s="148" t="s">
        <v>124</v>
      </c>
      <c r="AU141" s="148" t="s">
        <v>129</v>
      </c>
      <c r="AY141" s="13" t="s">
        <v>122</v>
      </c>
      <c r="BE141" s="149">
        <f t="shared" ref="BE141:BE147" si="14">IF(N141="základná",J141,0)</f>
        <v>0</v>
      </c>
      <c r="BF141" s="149">
        <f t="shared" ref="BF141:BF147" si="15">IF(N141="znížená",J141,0)</f>
        <v>0</v>
      </c>
      <c r="BG141" s="149">
        <f t="shared" ref="BG141:BG147" si="16">IF(N141="zákl. prenesená",J141,0)</f>
        <v>0</v>
      </c>
      <c r="BH141" s="149">
        <f t="shared" ref="BH141:BH147" si="17">IF(N141="zníž. prenesená",J141,0)</f>
        <v>0</v>
      </c>
      <c r="BI141" s="149">
        <f t="shared" ref="BI141:BI147" si="18">IF(N141="nulová",J141,0)</f>
        <v>0</v>
      </c>
      <c r="BJ141" s="13" t="s">
        <v>129</v>
      </c>
      <c r="BK141" s="149">
        <f t="shared" ref="BK141:BK147" si="19">ROUND(I141*H141,2)</f>
        <v>0</v>
      </c>
      <c r="BL141" s="13" t="s">
        <v>128</v>
      </c>
      <c r="BM141" s="148" t="s">
        <v>351</v>
      </c>
    </row>
    <row r="142" spans="2:65" s="1" customFormat="1" ht="16.5" customHeight="1">
      <c r="B142" s="135"/>
      <c r="C142" s="150" t="s">
        <v>235</v>
      </c>
      <c r="D142" s="150" t="s">
        <v>162</v>
      </c>
      <c r="E142" s="151" t="s">
        <v>173</v>
      </c>
      <c r="F142" s="152" t="s">
        <v>174</v>
      </c>
      <c r="G142" s="153" t="s">
        <v>175</v>
      </c>
      <c r="H142" s="154">
        <v>360</v>
      </c>
      <c r="I142" s="155"/>
      <c r="J142" s="156">
        <f t="shared" si="10"/>
        <v>0</v>
      </c>
      <c r="K142" s="157"/>
      <c r="L142" s="158"/>
      <c r="M142" s="159" t="s">
        <v>1</v>
      </c>
      <c r="N142" s="160" t="s">
        <v>39</v>
      </c>
      <c r="P142" s="146">
        <f t="shared" si="11"/>
        <v>0</v>
      </c>
      <c r="Q142" s="146">
        <v>2.1999999999999999E-2</v>
      </c>
      <c r="R142" s="146">
        <f t="shared" si="12"/>
        <v>7.92</v>
      </c>
      <c r="S142" s="146">
        <v>0</v>
      </c>
      <c r="T142" s="147">
        <f t="shared" si="13"/>
        <v>0</v>
      </c>
      <c r="AR142" s="148" t="s">
        <v>156</v>
      </c>
      <c r="AT142" s="148" t="s">
        <v>162</v>
      </c>
      <c r="AU142" s="148" t="s">
        <v>129</v>
      </c>
      <c r="AY142" s="13" t="s">
        <v>122</v>
      </c>
      <c r="BE142" s="149">
        <f t="shared" si="14"/>
        <v>0</v>
      </c>
      <c r="BF142" s="149">
        <f t="shared" si="15"/>
        <v>0</v>
      </c>
      <c r="BG142" s="149">
        <f t="shared" si="16"/>
        <v>0</v>
      </c>
      <c r="BH142" s="149">
        <f t="shared" si="17"/>
        <v>0</v>
      </c>
      <c r="BI142" s="149">
        <f t="shared" si="18"/>
        <v>0</v>
      </c>
      <c r="BJ142" s="13" t="s">
        <v>129</v>
      </c>
      <c r="BK142" s="149">
        <f t="shared" si="19"/>
        <v>0</v>
      </c>
      <c r="BL142" s="13" t="s">
        <v>128</v>
      </c>
      <c r="BM142" s="148" t="s">
        <v>352</v>
      </c>
    </row>
    <row r="143" spans="2:65" s="1" customFormat="1" ht="21.75" customHeight="1">
      <c r="B143" s="135"/>
      <c r="C143" s="136" t="s">
        <v>238</v>
      </c>
      <c r="D143" s="136" t="s">
        <v>124</v>
      </c>
      <c r="E143" s="137" t="s">
        <v>353</v>
      </c>
      <c r="F143" s="138" t="s">
        <v>354</v>
      </c>
      <c r="G143" s="139" t="s">
        <v>153</v>
      </c>
      <c r="H143" s="140">
        <v>63.228000000000002</v>
      </c>
      <c r="I143" s="141"/>
      <c r="J143" s="142">
        <f t="shared" si="10"/>
        <v>0</v>
      </c>
      <c r="K143" s="143"/>
      <c r="L143" s="28"/>
      <c r="M143" s="144" t="s">
        <v>1</v>
      </c>
      <c r="N143" s="145" t="s">
        <v>39</v>
      </c>
      <c r="P143" s="146">
        <f t="shared" si="11"/>
        <v>0</v>
      </c>
      <c r="Q143" s="146">
        <v>0</v>
      </c>
      <c r="R143" s="146">
        <f t="shared" si="12"/>
        <v>0</v>
      </c>
      <c r="S143" s="146">
        <v>0</v>
      </c>
      <c r="T143" s="147">
        <f t="shared" si="13"/>
        <v>0</v>
      </c>
      <c r="AR143" s="148" t="s">
        <v>128</v>
      </c>
      <c r="AT143" s="148" t="s">
        <v>124</v>
      </c>
      <c r="AU143" s="148" t="s">
        <v>129</v>
      </c>
      <c r="AY143" s="13" t="s">
        <v>122</v>
      </c>
      <c r="BE143" s="149">
        <f t="shared" si="14"/>
        <v>0</v>
      </c>
      <c r="BF143" s="149">
        <f t="shared" si="15"/>
        <v>0</v>
      </c>
      <c r="BG143" s="149">
        <f t="shared" si="16"/>
        <v>0</v>
      </c>
      <c r="BH143" s="149">
        <f t="shared" si="17"/>
        <v>0</v>
      </c>
      <c r="BI143" s="149">
        <f t="shared" si="18"/>
        <v>0</v>
      </c>
      <c r="BJ143" s="13" t="s">
        <v>129</v>
      </c>
      <c r="BK143" s="149">
        <f t="shared" si="19"/>
        <v>0</v>
      </c>
      <c r="BL143" s="13" t="s">
        <v>128</v>
      </c>
      <c r="BM143" s="148" t="s">
        <v>355</v>
      </c>
    </row>
    <row r="144" spans="2:65" s="1" customFormat="1" ht="24.2" customHeight="1">
      <c r="B144" s="135"/>
      <c r="C144" s="136" t="s">
        <v>241</v>
      </c>
      <c r="D144" s="136" t="s">
        <v>124</v>
      </c>
      <c r="E144" s="137" t="s">
        <v>356</v>
      </c>
      <c r="F144" s="138" t="s">
        <v>357</v>
      </c>
      <c r="G144" s="139" t="s">
        <v>153</v>
      </c>
      <c r="H144" s="140">
        <v>252.91200000000001</v>
      </c>
      <c r="I144" s="141"/>
      <c r="J144" s="142">
        <f t="shared" si="10"/>
        <v>0</v>
      </c>
      <c r="K144" s="143"/>
      <c r="L144" s="28"/>
      <c r="M144" s="144" t="s">
        <v>1</v>
      </c>
      <c r="N144" s="145" t="s">
        <v>39</v>
      </c>
      <c r="P144" s="146">
        <f t="shared" si="11"/>
        <v>0</v>
      </c>
      <c r="Q144" s="146">
        <v>0</v>
      </c>
      <c r="R144" s="146">
        <f t="shared" si="12"/>
        <v>0</v>
      </c>
      <c r="S144" s="146">
        <v>0</v>
      </c>
      <c r="T144" s="147">
        <f t="shared" si="13"/>
        <v>0</v>
      </c>
      <c r="AR144" s="148" t="s">
        <v>128</v>
      </c>
      <c r="AT144" s="148" t="s">
        <v>124</v>
      </c>
      <c r="AU144" s="148" t="s">
        <v>129</v>
      </c>
      <c r="AY144" s="13" t="s">
        <v>122</v>
      </c>
      <c r="BE144" s="149">
        <f t="shared" si="14"/>
        <v>0</v>
      </c>
      <c r="BF144" s="149">
        <f t="shared" si="15"/>
        <v>0</v>
      </c>
      <c r="BG144" s="149">
        <f t="shared" si="16"/>
        <v>0</v>
      </c>
      <c r="BH144" s="149">
        <f t="shared" si="17"/>
        <v>0</v>
      </c>
      <c r="BI144" s="149">
        <f t="shared" si="18"/>
        <v>0</v>
      </c>
      <c r="BJ144" s="13" t="s">
        <v>129</v>
      </c>
      <c r="BK144" s="149">
        <f t="shared" si="19"/>
        <v>0</v>
      </c>
      <c r="BL144" s="13" t="s">
        <v>128</v>
      </c>
      <c r="BM144" s="148" t="s">
        <v>358</v>
      </c>
    </row>
    <row r="145" spans="2:65" s="1" customFormat="1" ht="24.2" customHeight="1">
      <c r="B145" s="135"/>
      <c r="C145" s="136" t="s">
        <v>244</v>
      </c>
      <c r="D145" s="136" t="s">
        <v>124</v>
      </c>
      <c r="E145" s="137" t="s">
        <v>359</v>
      </c>
      <c r="F145" s="138" t="s">
        <v>360</v>
      </c>
      <c r="G145" s="139" t="s">
        <v>153</v>
      </c>
      <c r="H145" s="140">
        <v>63.228000000000002</v>
      </c>
      <c r="I145" s="141"/>
      <c r="J145" s="142">
        <f t="shared" si="10"/>
        <v>0</v>
      </c>
      <c r="K145" s="143"/>
      <c r="L145" s="28"/>
      <c r="M145" s="144" t="s">
        <v>1</v>
      </c>
      <c r="N145" s="145" t="s">
        <v>39</v>
      </c>
      <c r="P145" s="146">
        <f t="shared" si="11"/>
        <v>0</v>
      </c>
      <c r="Q145" s="146">
        <v>0</v>
      </c>
      <c r="R145" s="146">
        <f t="shared" si="12"/>
        <v>0</v>
      </c>
      <c r="S145" s="146">
        <v>0</v>
      </c>
      <c r="T145" s="147">
        <f t="shared" si="13"/>
        <v>0</v>
      </c>
      <c r="AR145" s="148" t="s">
        <v>128</v>
      </c>
      <c r="AT145" s="148" t="s">
        <v>124</v>
      </c>
      <c r="AU145" s="148" t="s">
        <v>129</v>
      </c>
      <c r="AY145" s="13" t="s">
        <v>122</v>
      </c>
      <c r="BE145" s="149">
        <f t="shared" si="14"/>
        <v>0</v>
      </c>
      <c r="BF145" s="149">
        <f t="shared" si="15"/>
        <v>0</v>
      </c>
      <c r="BG145" s="149">
        <f t="shared" si="16"/>
        <v>0</v>
      </c>
      <c r="BH145" s="149">
        <f t="shared" si="17"/>
        <v>0</v>
      </c>
      <c r="BI145" s="149">
        <f t="shared" si="18"/>
        <v>0</v>
      </c>
      <c r="BJ145" s="13" t="s">
        <v>129</v>
      </c>
      <c r="BK145" s="149">
        <f t="shared" si="19"/>
        <v>0</v>
      </c>
      <c r="BL145" s="13" t="s">
        <v>128</v>
      </c>
      <c r="BM145" s="148" t="s">
        <v>361</v>
      </c>
    </row>
    <row r="146" spans="2:65" s="1" customFormat="1" ht="24.2" customHeight="1">
      <c r="B146" s="135"/>
      <c r="C146" s="136" t="s">
        <v>247</v>
      </c>
      <c r="D146" s="136" t="s">
        <v>124</v>
      </c>
      <c r="E146" s="137" t="s">
        <v>362</v>
      </c>
      <c r="F146" s="138" t="s">
        <v>363</v>
      </c>
      <c r="G146" s="139" t="s">
        <v>153</v>
      </c>
      <c r="H146" s="140">
        <v>505.82400000000001</v>
      </c>
      <c r="I146" s="141"/>
      <c r="J146" s="142">
        <f t="shared" si="10"/>
        <v>0</v>
      </c>
      <c r="K146" s="143"/>
      <c r="L146" s="28"/>
      <c r="M146" s="144" t="s">
        <v>1</v>
      </c>
      <c r="N146" s="145" t="s">
        <v>39</v>
      </c>
      <c r="P146" s="146">
        <f t="shared" si="11"/>
        <v>0</v>
      </c>
      <c r="Q146" s="146">
        <v>0</v>
      </c>
      <c r="R146" s="146">
        <f t="shared" si="12"/>
        <v>0</v>
      </c>
      <c r="S146" s="146">
        <v>0</v>
      </c>
      <c r="T146" s="147">
        <f t="shared" si="13"/>
        <v>0</v>
      </c>
      <c r="AR146" s="148" t="s">
        <v>128</v>
      </c>
      <c r="AT146" s="148" t="s">
        <v>124</v>
      </c>
      <c r="AU146" s="148" t="s">
        <v>129</v>
      </c>
      <c r="AY146" s="13" t="s">
        <v>122</v>
      </c>
      <c r="BE146" s="149">
        <f t="shared" si="14"/>
        <v>0</v>
      </c>
      <c r="BF146" s="149">
        <f t="shared" si="15"/>
        <v>0</v>
      </c>
      <c r="BG146" s="149">
        <f t="shared" si="16"/>
        <v>0</v>
      </c>
      <c r="BH146" s="149">
        <f t="shared" si="17"/>
        <v>0</v>
      </c>
      <c r="BI146" s="149">
        <f t="shared" si="18"/>
        <v>0</v>
      </c>
      <c r="BJ146" s="13" t="s">
        <v>129</v>
      </c>
      <c r="BK146" s="149">
        <f t="shared" si="19"/>
        <v>0</v>
      </c>
      <c r="BL146" s="13" t="s">
        <v>128</v>
      </c>
      <c r="BM146" s="148" t="s">
        <v>364</v>
      </c>
    </row>
    <row r="147" spans="2:65" s="1" customFormat="1" ht="16.5" customHeight="1">
      <c r="B147" s="135"/>
      <c r="C147" s="136" t="s">
        <v>250</v>
      </c>
      <c r="D147" s="136" t="s">
        <v>124</v>
      </c>
      <c r="E147" s="137" t="s">
        <v>365</v>
      </c>
      <c r="F147" s="138" t="s">
        <v>366</v>
      </c>
      <c r="G147" s="139" t="s">
        <v>153</v>
      </c>
      <c r="H147" s="140">
        <v>63.228000000000002</v>
      </c>
      <c r="I147" s="141"/>
      <c r="J147" s="142">
        <f t="shared" si="10"/>
        <v>0</v>
      </c>
      <c r="K147" s="143"/>
      <c r="L147" s="28"/>
      <c r="M147" s="144" t="s">
        <v>1</v>
      </c>
      <c r="N147" s="145" t="s">
        <v>39</v>
      </c>
      <c r="P147" s="146">
        <f t="shared" si="11"/>
        <v>0</v>
      </c>
      <c r="Q147" s="146">
        <v>0</v>
      </c>
      <c r="R147" s="146">
        <f t="shared" si="12"/>
        <v>0</v>
      </c>
      <c r="S147" s="146">
        <v>0</v>
      </c>
      <c r="T147" s="147">
        <f t="shared" si="13"/>
        <v>0</v>
      </c>
      <c r="AR147" s="148" t="s">
        <v>128</v>
      </c>
      <c r="AT147" s="148" t="s">
        <v>124</v>
      </c>
      <c r="AU147" s="148" t="s">
        <v>129</v>
      </c>
      <c r="AY147" s="13" t="s">
        <v>122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13" t="s">
        <v>129</v>
      </c>
      <c r="BK147" s="149">
        <f t="shared" si="19"/>
        <v>0</v>
      </c>
      <c r="BL147" s="13" t="s">
        <v>128</v>
      </c>
      <c r="BM147" s="148" t="s">
        <v>367</v>
      </c>
    </row>
    <row r="148" spans="2:65" s="11" customFormat="1" ht="22.9" customHeight="1">
      <c r="B148" s="123"/>
      <c r="D148" s="124" t="s">
        <v>72</v>
      </c>
      <c r="E148" s="133" t="s">
        <v>181</v>
      </c>
      <c r="F148" s="133" t="s">
        <v>368</v>
      </c>
      <c r="I148" s="126"/>
      <c r="J148" s="134">
        <f>BK148</f>
        <v>0</v>
      </c>
      <c r="L148" s="123"/>
      <c r="M148" s="128"/>
      <c r="P148" s="129">
        <f>P149</f>
        <v>0</v>
      </c>
      <c r="R148" s="129">
        <f>R149</f>
        <v>0</v>
      </c>
      <c r="T148" s="130">
        <f>T149</f>
        <v>0</v>
      </c>
      <c r="AR148" s="124" t="s">
        <v>81</v>
      </c>
      <c r="AT148" s="131" t="s">
        <v>72</v>
      </c>
      <c r="AU148" s="131" t="s">
        <v>81</v>
      </c>
      <c r="AY148" s="124" t="s">
        <v>122</v>
      </c>
      <c r="BK148" s="132">
        <f>BK149</f>
        <v>0</v>
      </c>
    </row>
    <row r="149" spans="2:65" s="1" customFormat="1" ht="24.2" customHeight="1">
      <c r="B149" s="135"/>
      <c r="C149" s="136" t="s">
        <v>7</v>
      </c>
      <c r="D149" s="136" t="s">
        <v>124</v>
      </c>
      <c r="E149" s="137" t="s">
        <v>369</v>
      </c>
      <c r="F149" s="138" t="s">
        <v>370</v>
      </c>
      <c r="G149" s="139" t="s">
        <v>153</v>
      </c>
      <c r="H149" s="140">
        <v>445.11500000000001</v>
      </c>
      <c r="I149" s="141"/>
      <c r="J149" s="142">
        <f>ROUND(I149*H149,2)</f>
        <v>0</v>
      </c>
      <c r="K149" s="143"/>
      <c r="L149" s="28"/>
      <c r="M149" s="161" t="s">
        <v>1</v>
      </c>
      <c r="N149" s="162" t="s">
        <v>39</v>
      </c>
      <c r="O149" s="163"/>
      <c r="P149" s="164">
        <f>O149*H149</f>
        <v>0</v>
      </c>
      <c r="Q149" s="164">
        <v>0</v>
      </c>
      <c r="R149" s="164">
        <f>Q149*H149</f>
        <v>0</v>
      </c>
      <c r="S149" s="164">
        <v>0</v>
      </c>
      <c r="T149" s="165">
        <f>S149*H149</f>
        <v>0</v>
      </c>
      <c r="AR149" s="148" t="s">
        <v>128</v>
      </c>
      <c r="AT149" s="148" t="s">
        <v>124</v>
      </c>
      <c r="AU149" s="148" t="s">
        <v>129</v>
      </c>
      <c r="AY149" s="13" t="s">
        <v>122</v>
      </c>
      <c r="BE149" s="149">
        <f>IF(N149="základná",J149,0)</f>
        <v>0</v>
      </c>
      <c r="BF149" s="149">
        <f>IF(N149="znížená",J149,0)</f>
        <v>0</v>
      </c>
      <c r="BG149" s="149">
        <f>IF(N149="zákl. prenesená",J149,0)</f>
        <v>0</v>
      </c>
      <c r="BH149" s="149">
        <f>IF(N149="zníž. prenesená",J149,0)</f>
        <v>0</v>
      </c>
      <c r="BI149" s="149">
        <f>IF(N149="nulová",J149,0)</f>
        <v>0</v>
      </c>
      <c r="BJ149" s="13" t="s">
        <v>129</v>
      </c>
      <c r="BK149" s="149">
        <f>ROUND(I149*H149,2)</f>
        <v>0</v>
      </c>
      <c r="BL149" s="13" t="s">
        <v>128</v>
      </c>
      <c r="BM149" s="148" t="s">
        <v>371</v>
      </c>
    </row>
    <row r="150" spans="2:65" s="1" customFormat="1" ht="6.95" customHeight="1">
      <c r="B150" s="43"/>
      <c r="C150" s="44"/>
      <c r="D150" s="44"/>
      <c r="E150" s="44"/>
      <c r="F150" s="44"/>
      <c r="G150" s="44"/>
      <c r="H150" s="44"/>
      <c r="I150" s="44"/>
      <c r="J150" s="44"/>
      <c r="K150" s="44"/>
      <c r="L150" s="28"/>
    </row>
  </sheetData>
  <autoFilter ref="C120:K149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SO 100 - Ihrisko pre malý...</vt:lpstr>
      <vt:lpstr>SO 110 - Osvetlenie ihris...</vt:lpstr>
      <vt:lpstr>SO 120 - Zavlažovanie ihr...</vt:lpstr>
      <vt:lpstr>SO 500 - Spevnené plochy</vt:lpstr>
      <vt:lpstr>'Rekapitulácia stavby'!Názvy_tlače</vt:lpstr>
      <vt:lpstr>'SO 100 - Ihrisko pre malý...'!Názvy_tlače</vt:lpstr>
      <vt:lpstr>'SO 110 - Osvetlenie ihris...'!Názvy_tlače</vt:lpstr>
      <vt:lpstr>'SO 120 - Zavlažovanie ihr...'!Názvy_tlače</vt:lpstr>
      <vt:lpstr>'SO 500 - Spevnené plochy'!Názvy_tlače</vt:lpstr>
      <vt:lpstr>'Rekapitulácia stavby'!Oblasť_tlače</vt:lpstr>
      <vt:lpstr>'SO 100 - Ihrisko pre malý...'!Oblasť_tlače</vt:lpstr>
      <vt:lpstr>'SO 110 - Osvetlenie ihris...'!Oblasť_tlače</vt:lpstr>
      <vt:lpstr>'SO 120 - Zavlažovanie ihr...'!Oblasť_tlače</vt:lpstr>
      <vt:lpstr>'SO 500 - Spevnené plochy'!Oblasť_tlače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CZUCZOR\Czuczor</dc:creator>
  <dcterms:created xsi:type="dcterms:W3CDTF">2026-02-26T05:09:12Z</dcterms:created>
  <dcterms:modified xsi:type="dcterms:W3CDTF">2026-02-27T07:15:31Z</dcterms:modified>
</cp:coreProperties>
</file>